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1\"/>
    </mc:Choice>
  </mc:AlternateContent>
  <bookViews>
    <workbookView xWindow="0" yWindow="0" windowWidth="28800" windowHeight="11835" tabRatio="708" activeTab="2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BP!$A$1:$AB$35</definedName>
    <definedName name="_xlnm.Print_Area" localSheetId="4">DFC!$A$1:$L$55</definedName>
    <definedName name="_xlnm.Print_Area" localSheetId="1">DRE!$A$1:$P$39</definedName>
    <definedName name="_xlnm.Print_Area" localSheetId="5">DVA!$A$1:$M$47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5" l="1"/>
  <c r="E54" i="6" l="1"/>
  <c r="F54" i="6"/>
  <c r="G54" i="6"/>
  <c r="H54" i="6"/>
  <c r="I54" i="6"/>
  <c r="F48" i="6"/>
  <c r="G48" i="6"/>
  <c r="I48" i="6"/>
  <c r="G46" i="6"/>
  <c r="H46" i="6"/>
  <c r="I46" i="6"/>
  <c r="F44" i="6"/>
  <c r="F46" i="6" s="1"/>
  <c r="F34" i="6"/>
  <c r="G34" i="6"/>
  <c r="H34" i="6"/>
  <c r="I34" i="6"/>
  <c r="F41" i="6"/>
  <c r="G41" i="6"/>
  <c r="H41" i="6"/>
  <c r="I41" i="6"/>
  <c r="H48" i="6" l="1"/>
  <c r="L54" i="6"/>
  <c r="K54" i="6"/>
  <c r="K46" i="6"/>
  <c r="L46" i="6"/>
  <c r="K41" i="6"/>
  <c r="L41" i="6"/>
  <c r="L34" i="6"/>
  <c r="L48" i="6" s="1"/>
  <c r="K34" i="6"/>
  <c r="K48" i="6" s="1"/>
  <c r="J54" i="6" l="1"/>
  <c r="J46" i="6"/>
  <c r="J41" i="6"/>
  <c r="J34" i="6"/>
  <c r="J48" i="6" s="1"/>
  <c r="J56" i="6" l="1"/>
  <c r="I48" i="10" l="1"/>
  <c r="M48" i="10" l="1"/>
  <c r="G48" i="10" l="1"/>
  <c r="N34" i="5" l="1"/>
  <c r="L34" i="5"/>
  <c r="J34" i="5"/>
  <c r="F34" i="5"/>
  <c r="J26" i="5"/>
  <c r="J27" i="5" s="1"/>
  <c r="F26" i="5"/>
  <c r="F27" i="5" s="1"/>
  <c r="H26" i="5"/>
  <c r="L26" i="5"/>
  <c r="L27" i="5" s="1"/>
  <c r="H27" i="5"/>
  <c r="F34" i="3" l="1"/>
  <c r="F31" i="1"/>
  <c r="F19" i="1"/>
  <c r="F33" i="1" s="1"/>
  <c r="V35" i="1" s="1"/>
  <c r="H58" i="6"/>
  <c r="S8" i="4"/>
  <c r="S12" i="4"/>
  <c r="Q8" i="4"/>
  <c r="Q12" i="4"/>
  <c r="O8" i="4"/>
  <c r="M8" i="4"/>
  <c r="K8" i="4"/>
  <c r="K12" i="4"/>
  <c r="I8" i="4"/>
  <c r="I12" i="4"/>
  <c r="G8" i="4"/>
  <c r="E8" i="4"/>
  <c r="O10" i="4"/>
  <c r="O12" i="4" s="1"/>
  <c r="M10" i="4"/>
  <c r="M12" i="4" s="1"/>
  <c r="G10" i="4"/>
  <c r="E10" i="4"/>
  <c r="T34" i="3"/>
  <c r="R34" i="3"/>
  <c r="L34" i="3"/>
  <c r="J34" i="3"/>
  <c r="N34" i="3"/>
  <c r="F58" i="6"/>
  <c r="L58" i="6"/>
  <c r="L56" i="6"/>
  <c r="N11" i="5"/>
  <c r="N12" i="5" s="1"/>
  <c r="J11" i="5"/>
  <c r="J12" i="5"/>
  <c r="J18" i="5"/>
  <c r="P34" i="3"/>
  <c r="H34" i="3"/>
  <c r="J58" i="6"/>
  <c r="H33" i="5"/>
  <c r="H34" i="5"/>
  <c r="H18" i="5"/>
  <c r="H19" i="5" s="1"/>
  <c r="F18" i="5"/>
  <c r="L11" i="5"/>
  <c r="L12" i="5" s="1"/>
  <c r="K48" i="10"/>
  <c r="F56" i="6"/>
  <c r="AB35" i="1"/>
  <c r="X35" i="1"/>
  <c r="Z35" i="1"/>
  <c r="H56" i="6"/>
  <c r="K56" i="6"/>
  <c r="G56" i="6"/>
  <c r="L18" i="5"/>
  <c r="H11" i="5"/>
  <c r="H12" i="5"/>
  <c r="F11" i="5"/>
  <c r="F12" i="5" s="1"/>
  <c r="N18" i="5"/>
  <c r="E12" i="4" l="1"/>
  <c r="G12" i="4"/>
  <c r="N27" i="5"/>
</calcChain>
</file>

<file path=xl/sharedStrings.xml><?xml version="1.0" encoding="utf-8"?>
<sst xmlns="http://schemas.openxmlformats.org/spreadsheetml/2006/main" count="261" uniqueCount="176">
  <si>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</si>
  <si>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</si>
  <si>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</si>
  <si>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</si>
  <si>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</si>
  <si>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</si>
  <si>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</si>
  <si>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</si>
  <si>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</si>
  <si>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</si>
  <si>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</si>
  <si>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</si>
  <si>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</si>
  <si>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</si>
  <si>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</si>
  <si>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</si>
  <si>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</si>
  <si>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</si>
  <si>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</si>
  <si>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</si>
  <si>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</si>
  <si>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</si>
  <si>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</si>
  <si>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</si>
  <si>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</si>
  <si>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</si>
  <si>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</si>
  <si>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</si>
  <si>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</si>
  <si>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</si>
  <si>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</si>
  <si>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</si>
  <si>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</si>
  <si>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Provisões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</si>
  <si>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</si>
  <si>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</si>
  <si>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</si>
  <si>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</si>
  <si>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</si>
  <si>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</si>
  <si>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</si>
  <si>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</si>
  <si>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</si>
  <si>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</si>
  <si>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</si>
  <si>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</si>
  <si>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</si>
  <si>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</si>
  <si>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</si>
  <si>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</si>
  <si>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</si>
  <si>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</si>
  <si>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</si>
  <si>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</si>
  <si>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</si>
  <si>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</si>
  <si>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</si>
  <si>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</si>
  <si>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</si>
  <si>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</si>
  <si>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</si>
  <si>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</si>
  <si>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</si>
  <si>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</si>
  <si>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</si>
  <si>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</si>
  <si>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</si>
  <si>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</si>
  <si>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</si>
  <si>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</si>
  <si>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</si>
  <si>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</si>
  <si>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</si>
  <si>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</si>
  <si>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</si>
  <si>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</si>
  <si>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</si>
  <si>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</si>
  <si>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</si>
  <si>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</si>
  <si>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</si>
  <si>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</si>
  <si>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</si>
  <si>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</si>
  <si>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</si>
  <si>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</si>
  <si>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</si>
  <si>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</si>
  <si>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</si>
  <si>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</si>
  <si>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</si>
  <si>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</si>
  <si>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</si>
  <si>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</si>
  <si>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</si>
  <si>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</si>
  <si>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</si>
  <si>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</si>
  <si>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</si>
  <si>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</si>
  <si>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</si>
  <si>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</si>
  <si>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</si>
  <si>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</si>
  <si>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</si>
  <si>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</si>
  <si>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</si>
  <si>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</si>
  <si>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</si>
  <si>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</si>
  <si>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</si>
  <si>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</si>
  <si>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</si>
  <si>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</si>
  <si>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</si>
  <si>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</si>
  <si>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</si>
  <si>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</si>
  <si>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</si>
  <si>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</si>
  <si>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</si>
  <si>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</si>
  <si>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</si>
  <si>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</si>
  <si>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</si>
  <si>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</si>
  <si>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</si>
  <si>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</si>
  <si>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</si>
  <si>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</si>
  <si>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</si>
  <si>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</si>
  <si>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</si>
  <si>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112.03.1.08.    .   -0</t>
  </si>
  <si>
    <t>112.03.1.04.0002.   -0</t>
  </si>
  <si>
    <t>Perdas pela não Recuperabilidade de Ativos</t>
  </si>
  <si>
    <t>Lucros/ (Prejuízos)  acumulados</t>
  </si>
  <si>
    <t>Provisões para Contingências</t>
  </si>
  <si>
    <t>Créditos para aumento de Capital (Nota 16)</t>
  </si>
  <si>
    <t>Em 31 de dezembro de 2019</t>
  </si>
  <si>
    <t>Baixas de Imobilizado</t>
  </si>
  <si>
    <t>Despesas administrativas e gerais</t>
  </si>
  <si>
    <t>Ganhos/Perdas Atuariais em planos de pensão</t>
  </si>
  <si>
    <t>Ajustes de Avaliação Patrimonial</t>
  </si>
  <si>
    <t>Ajustes de Avaliação Patrimonial (Nota 19)</t>
  </si>
  <si>
    <t>31 de dezembro 2020</t>
  </si>
  <si>
    <t>Tributos a Compensar</t>
  </si>
  <si>
    <t xml:space="preserve">  Servidores cedidos</t>
  </si>
  <si>
    <t xml:space="preserve">  Valores a receber de terceiros</t>
  </si>
  <si>
    <t xml:space="preserve">Depósitos/Bloqueios judiciais e Contratuais </t>
  </si>
  <si>
    <t>Obrigações Trabalhistas</t>
  </si>
  <si>
    <t>Obrigações Fiscais e Previdenciárias</t>
  </si>
  <si>
    <t>Consignações a Pagar</t>
  </si>
  <si>
    <t>Obrigações Societárias</t>
  </si>
  <si>
    <t>Outros Passivos</t>
  </si>
  <si>
    <t>Despesas para créditos de liquidação duvidosa</t>
  </si>
  <si>
    <t>Em 31 de dezembro de 2020</t>
  </si>
  <si>
    <t>Contas a receber</t>
  </si>
  <si>
    <t>Tributos a Compensar/Recuperar</t>
  </si>
  <si>
    <t>Custo dos produtos, das mercadorias e dos serviços vendidos</t>
  </si>
  <si>
    <t xml:space="preserve">Outras </t>
  </si>
  <si>
    <t>2.4</t>
  </si>
  <si>
    <t>8.1.3</t>
  </si>
  <si>
    <t>FGTS</t>
  </si>
  <si>
    <t>Capital social (Nota 16)</t>
  </si>
  <si>
    <t>Reclassificado (nota 28)</t>
  </si>
  <si>
    <t>30 de setembro de 2021</t>
  </si>
  <si>
    <t xml:space="preserve">Período de três meses findos em 30 de setembro de </t>
  </si>
  <si>
    <t>Em 30 de setembro de 2021</t>
  </si>
  <si>
    <t>Em 30 de setembro de 2020</t>
  </si>
  <si>
    <t>Juros sobre investimentos</t>
  </si>
  <si>
    <t>Devolução de investimentos</t>
  </si>
  <si>
    <t>Aquisições do Intangível</t>
  </si>
  <si>
    <t xml:space="preserve">Período de nove meses findos em 30 de setembro de </t>
  </si>
  <si>
    <t>Período de nove meses findos em 30 de setembro de</t>
  </si>
  <si>
    <t xml:space="preserve">Período de nove meses findos em 30 de setembro 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</si>
</sst>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,"/>
    <numFmt numFmtId="166" formatCode="#,##0;\(#,##0,\)"/>
    <numFmt numFmtId="167" formatCode="#,##0.00000,"/>
    <numFmt numFmtId="168" formatCode="_-* #,##0_-;\-* #,##0_-;_-* &quot;-&quot;??_-;_-@_-"/>
    <numFmt numFmtId="169" formatCode="_-* #,##0.0000_-;\-* #,##0.0000_-;_-* &quot;-&quot;??_-;_-@_-"/>
    <numFmt numFmtId="170" formatCode="#,##0,;\(#,##0,\)"/>
    <numFmt numFmtId="171" formatCode="#,##0.00_ ;\-#,##0.00\ "/>
    <numFmt numFmtId="172" formatCode="_-* #,##0,;\(#,##0,\);_-* &quot;-&quot;??_-;_-@_-"/>
    <numFmt numFmtId="173" formatCode="00000"/>
    <numFmt numFmtId="174" formatCode="_-* #,##0.0000_-;\(#,##0.0000\);_-* &quot;-&quot;??_-;_-@_-"/>
    <numFmt numFmtId="175" formatCode="#,##0.000,;\(#,##0.000,\)"/>
    <numFmt numFmtId="176" formatCode="0.000"/>
    <numFmt numFmtId="177" formatCode="#,##0,;&quot;(&quot;#,##0,&quot;)&quot;;&quot;-&quot;#&quot; &quot;;&quot; &quot;@&quot; &quot;"/>
    <numFmt numFmtId="178" formatCode="#,##0.00,;\(#,##0.00,\)"/>
    <numFmt numFmtId="179" formatCode="* #,##0_);* \(#,##0\);&quot;-&quot;??_);@"/>
    <numFmt numFmtId="180" formatCode="_-[$€-2]* #,##0.00_-;\-[$€-2]* #,##0.00_-;_-[$€-2]* &quot;-&quot;??_-"/>
  </numFmts>
  <fonts count="49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rebuchet MS"/>
      <family val="2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5" borderId="0" applyNumberFormat="0" applyBorder="0" applyAlignment="0" applyProtection="0"/>
    <xf numFmtId="0" fontId="31" fillId="17" borderId="7" applyNumberFormat="0" applyAlignment="0" applyProtection="0"/>
    <xf numFmtId="0" fontId="32" fillId="18" borderId="8" applyNumberFormat="0" applyAlignment="0" applyProtection="0"/>
    <xf numFmtId="0" fontId="33" fillId="0" borderId="9" applyNumberFormat="0" applyFill="0" applyAlignment="0" applyProtection="0"/>
    <xf numFmtId="179" fontId="28" fillId="0" borderId="0" applyFill="0" applyBorder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2" borderId="0" applyNumberFormat="0" applyBorder="0" applyAlignment="0" applyProtection="0"/>
    <xf numFmtId="0" fontId="34" fillId="8" borderId="7" applyNumberFormat="0" applyAlignment="0" applyProtection="0"/>
    <xf numFmtId="180" fontId="25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25" fillId="0" borderId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43" fontId="2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15" applyNumberFormat="0" applyFill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1" fillId="17" borderId="7" applyNumberFormat="0" applyAlignment="0" applyProtection="0"/>
    <xf numFmtId="0" fontId="34" fillId="8" borderId="7" applyNumberFormat="0" applyAlignment="0" applyProtection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0" fontId="26" fillId="0" borderId="15" applyNumberFormat="0" applyFill="0" applyAlignment="0" applyProtection="0"/>
    <xf numFmtId="0" fontId="31" fillId="17" borderId="7" applyNumberFormat="0" applyAlignment="0" applyProtection="0"/>
    <xf numFmtId="0" fontId="34" fillId="8" borderId="7" applyNumberFormat="0" applyAlignment="0" applyProtection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0" fontId="26" fillId="0" borderId="15" applyNumberFormat="0" applyFill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17" borderId="7" applyNumberFormat="0" applyAlignment="0" applyProtection="0"/>
    <xf numFmtId="0" fontId="34" fillId="8" borderId="7" applyNumberFormat="0" applyAlignment="0" applyProtection="0"/>
    <xf numFmtId="0" fontId="25" fillId="24" borderId="10" applyNumberFormat="0" applyFont="0" applyAlignment="0" applyProtection="0"/>
    <xf numFmtId="0" fontId="37" fillId="17" borderId="11" applyNumberFormat="0" applyAlignment="0" applyProtection="0"/>
    <xf numFmtId="0" fontId="26" fillId="0" borderId="15" applyNumberFormat="0" applyFill="0" applyAlignment="0" applyProtection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</cellStyleXfs>
  <cellXfs count="390">
    <xf numFmtId="0" fontId="0" fillId="0" borderId="0" xfId="0"/>
    <xf numFmtId="0" fontId="7" fillId="2" borderId="0" xfId="1" applyFill="1"/>
    <xf numFmtId="0" fontId="11" fillId="2" borderId="0" xfId="3" applyFont="1" applyFill="1" applyAlignment="1">
      <alignment horizontal="right" vertical="center" indent="1"/>
    </xf>
    <xf numFmtId="0" fontId="13" fillId="2" borderId="0" xfId="1" applyFont="1" applyFill="1" applyAlignment="1">
      <alignment horizontal="center"/>
    </xf>
    <xf numFmtId="0" fontId="11" fillId="2" borderId="1" xfId="4" applyNumberFormat="1" applyFont="1" applyFill="1" applyBorder="1" applyAlignment="1">
      <alignment horizontal="center" vertical="center" wrapText="1"/>
    </xf>
    <xf numFmtId="0" fontId="7" fillId="0" borderId="0" xfId="1"/>
    <xf numFmtId="168" fontId="7" fillId="0" borderId="0" xfId="6" applyNumberFormat="1"/>
    <xf numFmtId="0" fontId="13" fillId="0" borderId="0" xfId="1" applyFont="1" applyAlignment="1">
      <alignment horizontal="center"/>
    </xf>
    <xf numFmtId="0" fontId="7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68" fontId="7" fillId="0" borderId="0" xfId="6" applyNumberFormat="1" applyAlignment="1">
      <alignment horizontal="center" vertical="center"/>
    </xf>
    <xf numFmtId="168" fontId="13" fillId="0" borderId="0" xfId="6" applyNumberFormat="1" applyFont="1" applyAlignment="1">
      <alignment horizontal="center" vertical="center"/>
    </xf>
    <xf numFmtId="168" fontId="11" fillId="0" borderId="0" xfId="6" applyNumberFormat="1" applyFont="1" applyAlignment="1">
      <alignment horizontal="center" vertical="center"/>
    </xf>
    <xf numFmtId="168" fontId="13" fillId="0" borderId="0" xfId="6" applyNumberFormat="1" applyFont="1" applyAlignment="1">
      <alignment horizontal="center"/>
    </xf>
    <xf numFmtId="168" fontId="7" fillId="2" borderId="0" xfId="6" applyNumberFormat="1" applyFill="1"/>
    <xf numFmtId="0" fontId="12" fillId="2" borderId="0" xfId="1" applyFont="1" applyFill="1"/>
    <xf numFmtId="0" fontId="7" fillId="2" borderId="0" xfId="1" applyFill="1" applyAlignment="1">
      <alignment horizontal="left"/>
    </xf>
    <xf numFmtId="0" fontId="12" fillId="2" borderId="0" xfId="1" applyFont="1" applyFill="1" applyAlignment="1">
      <alignment horizontal="left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43" fontId="7" fillId="0" borderId="0" xfId="1" applyNumberFormat="1"/>
    <xf numFmtId="43" fontId="7" fillId="0" borderId="0" xfId="6" applyAlignment="1">
      <alignment horizontal="left" vertical="center"/>
    </xf>
    <xf numFmtId="39" fontId="7" fillId="0" borderId="0" xfId="1" applyNumberFormat="1"/>
    <xf numFmtId="0" fontId="7" fillId="0" borderId="0" xfId="3" applyFont="1" applyAlignment="1">
      <alignment vertical="center"/>
    </xf>
    <xf numFmtId="0" fontId="11" fillId="0" borderId="0" xfId="3" applyFont="1" applyAlignment="1">
      <alignment horizontal="right" vertical="center" indent="1"/>
    </xf>
    <xf numFmtId="0" fontId="11" fillId="0" borderId="0" xfId="5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170" fontId="7" fillId="0" borderId="0" xfId="6" applyNumberFormat="1"/>
    <xf numFmtId="0" fontId="7" fillId="0" borderId="0" xfId="1" applyAlignment="1">
      <alignment horizontal="left" indent="3"/>
    </xf>
    <xf numFmtId="170" fontId="11" fillId="0" borderId="0" xfId="6" applyNumberFormat="1" applyFont="1"/>
    <xf numFmtId="170" fontId="11" fillId="0" borderId="2" xfId="6" applyNumberFormat="1" applyFont="1" applyBorder="1"/>
    <xf numFmtId="0" fontId="11" fillId="0" borderId="2" xfId="3" applyFont="1" applyBorder="1" applyAlignment="1">
      <alignment vertical="center"/>
    </xf>
    <xf numFmtId="170" fontId="7" fillId="0" borderId="2" xfId="6" applyNumberFormat="1" applyBorder="1"/>
    <xf numFmtId="0" fontId="13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43" fontId="7" fillId="0" borderId="0" xfId="14" applyFont="1"/>
    <xf numFmtId="172" fontId="7" fillId="0" borderId="0" xfId="7" applyNumberFormat="1" applyFill="1" applyAlignment="1">
      <alignment vertical="center"/>
    </xf>
    <xf numFmtId="0" fontId="7" fillId="0" borderId="0" xfId="7" applyFill="1"/>
    <xf numFmtId="0" fontId="18" fillId="0" borderId="0" xfId="7" applyFont="1" applyFill="1" applyAlignment="1">
      <alignment vertical="center"/>
    </xf>
    <xf numFmtId="172" fontId="18" fillId="0" borderId="0" xfId="7" applyNumberFormat="1" applyFont="1" applyFill="1" applyAlignment="1">
      <alignment vertical="center"/>
    </xf>
    <xf numFmtId="170" fontId="12" fillId="0" borderId="0" xfId="6" applyNumberFormat="1" applyFont="1" applyFill="1"/>
    <xf numFmtId="0" fontId="15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7" fillId="0" borderId="0" xfId="5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center" vertical="center"/>
    </xf>
    <xf numFmtId="165" fontId="7" fillId="0" borderId="0" xfId="1" applyNumberFormat="1" applyFill="1"/>
    <xf numFmtId="0" fontId="5" fillId="0" borderId="0" xfId="1" applyFont="1" applyFill="1"/>
    <xf numFmtId="0" fontId="8" fillId="0" borderId="0" xfId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43" fontId="7" fillId="0" borderId="0" xfId="1" applyNumberFormat="1" applyFill="1"/>
    <xf numFmtId="170" fontId="12" fillId="0" borderId="0" xfId="6" applyNumberFormat="1" applyFont="1" applyFill="1" applyAlignment="1">
      <alignment horizontal="right" vertical="center"/>
    </xf>
    <xf numFmtId="170" fontId="13" fillId="0" borderId="2" xfId="2" applyNumberFormat="1" applyFont="1" applyFill="1" applyBorder="1"/>
    <xf numFmtId="170" fontId="13" fillId="0" borderId="0" xfId="6" applyNumberFormat="1" applyFont="1" applyFill="1"/>
    <xf numFmtId="171" fontId="7" fillId="0" borderId="0" xfId="1" applyNumberFormat="1" applyFill="1"/>
    <xf numFmtId="0" fontId="13" fillId="2" borderId="0" xfId="1" applyFont="1" applyFill="1" applyAlignment="1">
      <alignment horizontal="center"/>
    </xf>
    <xf numFmtId="0" fontId="13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right" vertical="center" indent="1"/>
    </xf>
    <xf numFmtId="0" fontId="11" fillId="0" borderId="0" xfId="3" applyFont="1" applyBorder="1" applyAlignment="1">
      <alignment horizontal="right" vertical="center" indent="1"/>
    </xf>
    <xf numFmtId="170" fontId="11" fillId="0" borderId="0" xfId="6" applyNumberFormat="1" applyFont="1" applyBorder="1"/>
    <xf numFmtId="170" fontId="7" fillId="0" borderId="0" xfId="6" applyNumberFormat="1" applyBorder="1"/>
    <xf numFmtId="168" fontId="7" fillId="0" borderId="0" xfId="6" applyNumberFormat="1" applyBorder="1"/>
    <xf numFmtId="0" fontId="13" fillId="2" borderId="0" xfId="1" applyFont="1" applyFill="1" applyBorder="1" applyAlignment="1">
      <alignment horizontal="center"/>
    </xf>
    <xf numFmtId="0" fontId="7" fillId="2" borderId="0" xfId="1" applyFill="1" applyBorder="1"/>
    <xf numFmtId="0" fontId="7" fillId="0" borderId="0" xfId="1" applyBorder="1"/>
    <xf numFmtId="0" fontId="11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2" borderId="0" xfId="4" applyNumberFormat="1" applyFont="1" applyFill="1" applyBorder="1" applyAlignment="1">
      <alignment horizontal="center" vertical="center" wrapText="1"/>
    </xf>
    <xf numFmtId="170" fontId="12" fillId="0" borderId="0" xfId="6" applyNumberFormat="1" applyFont="1" applyFill="1" applyBorder="1" applyAlignment="1">
      <alignment horizontal="right" vertical="center"/>
    </xf>
    <xf numFmtId="170" fontId="13" fillId="0" borderId="0" xfId="2" applyNumberFormat="1" applyFont="1" applyFill="1" applyBorder="1"/>
    <xf numFmtId="170" fontId="12" fillId="0" borderId="0" xfId="6" applyNumberFormat="1" applyFont="1" applyFill="1" applyBorder="1"/>
    <xf numFmtId="170" fontId="13" fillId="0" borderId="0" xfId="6" applyNumberFormat="1" applyFont="1" applyFill="1" applyBorder="1"/>
    <xf numFmtId="0" fontId="23" fillId="0" borderId="0" xfId="3" applyFont="1" applyAlignment="1">
      <alignment vertical="center"/>
    </xf>
    <xf numFmtId="0" fontId="7" fillId="0" borderId="0" xfId="5" applyNumberFormat="1" applyFont="1" applyAlignment="1">
      <alignment horizontal="center" vertical="center"/>
    </xf>
    <xf numFmtId="0" fontId="5" fillId="0" borderId="0" xfId="1" applyFont="1" applyFill="1" applyAlignment="1">
      <alignment horizontal="left" vertical="center" indent="1"/>
    </xf>
    <xf numFmtId="43" fontId="7" fillId="0" borderId="0" xfId="14" applyNumberFormat="1" applyFont="1" applyAlignment="1">
      <alignment horizontal="right"/>
    </xf>
    <xf numFmtId="43" fontId="7" fillId="0" borderId="0" xfId="6" applyNumberFormat="1" applyFont="1"/>
    <xf numFmtId="43" fontId="7" fillId="0" borderId="0" xfId="14" applyFont="1" applyFill="1"/>
    <xf numFmtId="170" fontId="0" fillId="0" borderId="0" xfId="0" applyNumberFormat="1" applyFont="1" applyFill="1" applyBorder="1" applyAlignment="1">
      <alignment horizontal="right" vertical="center"/>
    </xf>
    <xf numFmtId="0" fontId="24" fillId="0" borderId="0" xfId="7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43" fontId="12" fillId="0" borderId="0" xfId="14" applyFont="1" applyAlignment="1">
      <alignment vertical="center"/>
    </xf>
    <xf numFmtId="43" fontId="12" fillId="0" borderId="0" xfId="14" applyFont="1"/>
    <xf numFmtId="0" fontId="7" fillId="0" borderId="0" xfId="3" applyFont="1" applyAlignment="1">
      <alignment horizontal="left" vertical="center" wrapText="1" indent="1"/>
    </xf>
    <xf numFmtId="0" fontId="7" fillId="0" borderId="0" xfId="1" applyFont="1"/>
    <xf numFmtId="0" fontId="11" fillId="2" borderId="0" xfId="1" applyFont="1" applyFill="1" applyAlignment="1">
      <alignment vertical="center"/>
    </xf>
    <xf numFmtId="43" fontId="12" fillId="2" borderId="0" xfId="14" applyFont="1" applyFill="1" applyAlignment="1"/>
    <xf numFmtId="0" fontId="24" fillId="0" borderId="1" xfId="7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3" fontId="7" fillId="0" borderId="0" xfId="6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6" xfId="1" applyFont="1" applyFill="1" applyBorder="1"/>
    <xf numFmtId="165" fontId="5" fillId="0" borderId="0" xfId="1" applyNumberFormat="1" applyFont="1" applyFill="1"/>
    <xf numFmtId="170" fontId="7" fillId="0" borderId="0" xfId="1" applyNumberFormat="1" applyFill="1"/>
    <xf numFmtId="0" fontId="6" fillId="0" borderId="4" xfId="1" applyFont="1" applyFill="1" applyBorder="1" applyAlignment="1">
      <alignment vertical="center"/>
    </xf>
    <xf numFmtId="170" fontId="6" fillId="0" borderId="4" xfId="4" applyNumberFormat="1" applyFont="1" applyFill="1" applyBorder="1" applyAlignment="1">
      <alignment horizontal="right" vertical="center"/>
    </xf>
    <xf numFmtId="170" fontId="6" fillId="0" borderId="0" xfId="1" applyNumberFormat="1" applyFont="1" applyFill="1" applyAlignment="1">
      <alignment vertical="center"/>
    </xf>
    <xf numFmtId="170" fontId="6" fillId="0" borderId="0" xfId="1" applyNumberFormat="1" applyFont="1" applyFill="1" applyAlignment="1">
      <alignment horizontal="right" vertical="center"/>
    </xf>
    <xf numFmtId="170" fontId="6" fillId="0" borderId="4" xfId="1" applyNumberFormat="1" applyFont="1" applyFill="1" applyBorder="1" applyAlignment="1">
      <alignment horizontal="right" vertical="center"/>
    </xf>
    <xf numFmtId="170" fontId="5" fillId="0" borderId="0" xfId="4" applyNumberFormat="1" applyFont="1" applyFill="1" applyAlignment="1">
      <alignment horizontal="right" vertical="center"/>
    </xf>
    <xf numFmtId="170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horizontal="right" vertical="center"/>
    </xf>
    <xf numFmtId="165" fontId="7" fillId="0" borderId="0" xfId="6" applyNumberFormat="1" applyFill="1"/>
    <xf numFmtId="0" fontId="0" fillId="0" borderId="0" xfId="1" applyFont="1" applyFill="1" applyAlignment="1">
      <alignment horizontal="left" vertical="center" indent="1"/>
    </xf>
    <xf numFmtId="0" fontId="5" fillId="0" borderId="0" xfId="1" applyFont="1" applyFill="1" applyAlignment="1">
      <alignment horizontal="left" wrapText="1" indent="1"/>
    </xf>
    <xf numFmtId="170" fontId="5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/>
    <xf numFmtId="43" fontId="5" fillId="0" borderId="0" xfId="6" applyFont="1" applyFill="1"/>
    <xf numFmtId="0" fontId="6" fillId="0" borderId="1" xfId="1" applyFont="1" applyFill="1" applyBorder="1" applyAlignment="1">
      <alignment vertical="center"/>
    </xf>
    <xf numFmtId="170" fontId="6" fillId="0" borderId="1" xfId="4" applyNumberFormat="1" applyFont="1" applyFill="1" applyBorder="1" applyAlignment="1">
      <alignment horizontal="right" vertical="center"/>
    </xf>
    <xf numFmtId="3" fontId="7" fillId="0" borderId="0" xfId="1" applyNumberFormat="1" applyFill="1"/>
    <xf numFmtId="0" fontId="9" fillId="0" borderId="3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70" fontId="9" fillId="0" borderId="3" xfId="4" applyNumberFormat="1" applyFont="1" applyFill="1" applyBorder="1" applyAlignment="1">
      <alignment horizontal="right" vertical="center"/>
    </xf>
    <xf numFmtId="170" fontId="9" fillId="0" borderId="0" xfId="4" applyNumberFormat="1" applyFont="1" applyFill="1" applyAlignment="1">
      <alignment horizontal="right" vertical="center"/>
    </xf>
    <xf numFmtId="170" fontId="9" fillId="0" borderId="2" xfId="4" applyNumberFormat="1" applyFont="1" applyFill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70" fontId="6" fillId="0" borderId="0" xfId="4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6" xfId="1" applyFont="1" applyFill="1" applyBorder="1" applyAlignment="1">
      <alignment horizontal="right"/>
    </xf>
    <xf numFmtId="170" fontId="6" fillId="0" borderId="4" xfId="3" applyNumberFormat="1" applyFont="1" applyFill="1" applyBorder="1" applyAlignment="1">
      <alignment horizontal="right" vertical="center"/>
    </xf>
    <xf numFmtId="170" fontId="5" fillId="0" borderId="0" xfId="4" applyNumberFormat="1" applyFont="1" applyFill="1" applyAlignment="1">
      <alignment horizontal="center" vertical="center"/>
    </xf>
    <xf numFmtId="170" fontId="5" fillId="0" borderId="0" xfId="1" applyNumberFormat="1" applyFont="1" applyFill="1" applyAlignment="1">
      <alignment horizontal="center" vertical="center"/>
    </xf>
    <xf numFmtId="178" fontId="7" fillId="0" borderId="0" xfId="1" applyNumberFormat="1" applyFill="1"/>
    <xf numFmtId="176" fontId="7" fillId="0" borderId="0" xfId="1" applyNumberFormat="1" applyFill="1"/>
    <xf numFmtId="175" fontId="7" fillId="0" borderId="0" xfId="1" applyNumberFormat="1" applyFill="1"/>
    <xf numFmtId="170" fontId="6" fillId="0" borderId="2" xfId="1" applyNumberFormat="1" applyFont="1" applyFill="1" applyBorder="1" applyAlignment="1">
      <alignment horizontal="right" vertical="center"/>
    </xf>
    <xf numFmtId="166" fontId="6" fillId="0" borderId="1" xfId="14" applyNumberFormat="1" applyFont="1" applyFill="1" applyBorder="1" applyAlignment="1">
      <alignment horizontal="right" vertical="center"/>
    </xf>
    <xf numFmtId="0" fontId="8" fillId="0" borderId="0" xfId="1" applyFont="1" applyFill="1"/>
    <xf numFmtId="43" fontId="9" fillId="0" borderId="0" xfId="6" applyFont="1" applyFill="1"/>
    <xf numFmtId="170" fontId="5" fillId="0" borderId="0" xfId="3" applyNumberFormat="1" applyFont="1" applyFill="1" applyAlignment="1">
      <alignment horizontal="right" vertical="center"/>
    </xf>
    <xf numFmtId="0" fontId="9" fillId="0" borderId="0" xfId="1" applyFont="1" applyFill="1"/>
    <xf numFmtId="170" fontId="5" fillId="0" borderId="2" xfId="1" applyNumberFormat="1" applyFont="1" applyFill="1" applyBorder="1" applyAlignment="1">
      <alignment horizontal="right" vertical="center"/>
    </xf>
    <xf numFmtId="0" fontId="20" fillId="0" borderId="2" xfId="7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Continuous" vertical="center"/>
    </xf>
    <xf numFmtId="0" fontId="20" fillId="0" borderId="0" xfId="7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6" fillId="0" borderId="1" xfId="8" applyNumberFormat="1" applyFont="1" applyFill="1" applyBorder="1" applyAlignment="1">
      <alignment horizontal="center" wrapText="1"/>
    </xf>
    <xf numFmtId="0" fontId="11" fillId="0" borderId="0" xfId="10" applyFont="1" applyFill="1" applyAlignment="1">
      <alignment horizontal="right"/>
    </xf>
    <xf numFmtId="0" fontId="7" fillId="0" borderId="0" xfId="7" applyFill="1" applyAlignment="1"/>
    <xf numFmtId="0" fontId="6" fillId="0" borderId="0" xfId="10" applyFont="1" applyFill="1" applyAlignment="1">
      <alignment horizontal="right"/>
    </xf>
    <xf numFmtId="0" fontId="19" fillId="0" borderId="0" xfId="7" applyFont="1" applyFill="1" applyAlignment="1">
      <alignment vertical="center"/>
    </xf>
    <xf numFmtId="0" fontId="7" fillId="0" borderId="0" xfId="7" applyFill="1" applyAlignment="1">
      <alignment vertical="center"/>
    </xf>
    <xf numFmtId="0" fontId="17" fillId="0" borderId="0" xfId="7" applyFont="1" applyFill="1" applyAlignment="1">
      <alignment horizontal="left" vertical="center" indent="1"/>
    </xf>
    <xf numFmtId="0" fontId="17" fillId="0" borderId="0" xfId="7" applyFont="1" applyFill="1" applyAlignment="1">
      <alignment horizontal="left" vertical="center" indent="3"/>
    </xf>
    <xf numFmtId="0" fontId="19" fillId="0" borderId="1" xfId="7" applyFont="1" applyFill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22" fillId="0" borderId="0" xfId="7" applyFont="1" applyFill="1" applyAlignment="1">
      <alignment vertical="center"/>
    </xf>
    <xf numFmtId="172" fontId="7" fillId="0" borderId="0" xfId="7" applyNumberFormat="1" applyFill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Continuous" vertical="center"/>
    </xf>
    <xf numFmtId="0" fontId="13" fillId="0" borderId="2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170" fontId="13" fillId="0" borderId="1" xfId="2" applyNumberFormat="1" applyFont="1" applyFill="1" applyBorder="1"/>
    <xf numFmtId="174" fontId="13" fillId="0" borderId="1" xfId="2" applyNumberFormat="1" applyFont="1" applyFill="1" applyBorder="1" applyAlignment="1">
      <alignment horizontal="right"/>
    </xf>
    <xf numFmtId="174" fontId="13" fillId="0" borderId="0" xfId="2" applyNumberFormat="1" applyFont="1" applyFill="1" applyBorder="1" applyAlignment="1">
      <alignment horizontal="right"/>
    </xf>
    <xf numFmtId="0" fontId="7" fillId="0" borderId="0" xfId="1" applyFill="1"/>
    <xf numFmtId="0" fontId="14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1" fillId="0" borderId="0" xfId="9" applyNumberFormat="1" applyFont="1" applyFill="1" applyAlignment="1">
      <alignment horizontal="center" vertical="center"/>
    </xf>
    <xf numFmtId="0" fontId="20" fillId="0" borderId="0" xfId="7" applyFont="1" applyFill="1" applyAlignment="1">
      <alignment horizontal="center" vertical="center"/>
    </xf>
    <xf numFmtId="0" fontId="12" fillId="0" borderId="0" xfId="1" applyFont="1" applyFill="1"/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horizontal="right" vertical="center" indent="1"/>
    </xf>
    <xf numFmtId="0" fontId="13" fillId="0" borderId="0" xfId="5" applyNumberFormat="1" applyFont="1" applyFill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167" fontId="12" fillId="0" borderId="0" xfId="3" applyNumberFormat="1" applyFont="1" applyFill="1" applyAlignment="1">
      <alignment horizontal="right"/>
    </xf>
    <xf numFmtId="0" fontId="9" fillId="0" borderId="0" xfId="7" applyFont="1" applyFill="1" applyAlignment="1">
      <alignment horizontal="center" vertical="center" wrapText="1"/>
    </xf>
    <xf numFmtId="0" fontId="12" fillId="0" borderId="0" xfId="3" applyFont="1" applyFill="1" applyAlignment="1">
      <alignment horizontal="right" vertical="center"/>
    </xf>
    <xf numFmtId="0" fontId="12" fillId="0" borderId="0" xfId="5" applyNumberFormat="1" applyFont="1" applyFill="1" applyAlignment="1">
      <alignment horizontal="right" vertical="center"/>
    </xf>
    <xf numFmtId="167" fontId="12" fillId="0" borderId="0" xfId="3" applyNumberFormat="1" applyFont="1" applyFill="1"/>
    <xf numFmtId="0" fontId="12" fillId="0" borderId="0" xfId="1" applyFont="1" applyFill="1" applyAlignment="1">
      <alignment horizontal="right"/>
    </xf>
    <xf numFmtId="0" fontId="12" fillId="0" borderId="0" xfId="3" applyFont="1" applyFill="1" applyAlignment="1">
      <alignment horizontal="left" vertical="center" indent="1"/>
    </xf>
    <xf numFmtId="165" fontId="12" fillId="0" borderId="0" xfId="2" applyNumberFormat="1" applyFont="1" applyFill="1" applyAlignment="1">
      <alignment horizontal="right" vertical="center"/>
    </xf>
    <xf numFmtId="165" fontId="12" fillId="0" borderId="0" xfId="2" applyNumberFormat="1" applyFont="1" applyFill="1"/>
    <xf numFmtId="0" fontId="46" fillId="0" borderId="0" xfId="3" applyFont="1" applyFill="1"/>
    <xf numFmtId="170" fontId="12" fillId="0" borderId="0" xfId="14" applyNumberFormat="1" applyFont="1" applyFill="1" applyAlignment="1">
      <alignment horizontal="right" vertical="center"/>
    </xf>
    <xf numFmtId="0" fontId="12" fillId="0" borderId="0" xfId="3" applyFont="1" applyFill="1" applyAlignment="1">
      <alignment horizontal="left" vertical="center" indent="3"/>
    </xf>
    <xf numFmtId="165" fontId="12" fillId="0" borderId="0" xfId="14" applyNumberFormat="1" applyFont="1" applyFill="1" applyAlignment="1">
      <alignment horizontal="right" vertical="center"/>
    </xf>
    <xf numFmtId="0" fontId="13" fillId="0" borderId="1" xfId="3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 vertical="center"/>
    </xf>
    <xf numFmtId="165" fontId="13" fillId="0" borderId="16" xfId="22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left" vertical="center" indent="1"/>
    </xf>
    <xf numFmtId="165" fontId="12" fillId="0" borderId="0" xfId="1" applyNumberFormat="1" applyFont="1" applyFill="1"/>
    <xf numFmtId="165" fontId="12" fillId="0" borderId="0" xfId="1" applyNumberFormat="1" applyFont="1" applyFill="1" applyAlignment="1">
      <alignment horizontal="right" vertical="center"/>
    </xf>
    <xf numFmtId="165" fontId="12" fillId="0" borderId="0" xfId="3" applyNumberFormat="1" applyFont="1" applyFill="1" applyAlignment="1">
      <alignment horizontal="right" vertical="center"/>
    </xf>
    <xf numFmtId="0" fontId="12" fillId="0" borderId="0" xfId="3" applyFont="1" applyFill="1" applyAlignment="1">
      <alignment horizontal="left" vertical="center" indent="2"/>
    </xf>
    <xf numFmtId="165" fontId="13" fillId="0" borderId="0" xfId="2" applyNumberFormat="1" applyFont="1" applyFill="1" applyAlignment="1">
      <alignment horizontal="right" vertical="center"/>
    </xf>
    <xf numFmtId="165" fontId="12" fillId="0" borderId="0" xfId="6" applyNumberFormat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/>
    <xf numFmtId="166" fontId="12" fillId="0" borderId="0" xfId="2" applyNumberFormat="1" applyFont="1" applyFill="1" applyAlignment="1">
      <alignment horizontal="right" vertical="center"/>
    </xf>
    <xf numFmtId="166" fontId="12" fillId="0" borderId="0" xfId="6" applyNumberFormat="1" applyFont="1" applyFill="1" applyBorder="1" applyAlignment="1">
      <alignment horizontal="right" vertical="center"/>
    </xf>
    <xf numFmtId="170" fontId="13" fillId="0" borderId="1" xfId="6" applyNumberFormat="1" applyFont="1" applyFill="1" applyBorder="1" applyAlignment="1">
      <alignment horizontal="right" vertical="center"/>
    </xf>
    <xf numFmtId="166" fontId="13" fillId="0" borderId="1" xfId="6" applyNumberFormat="1" applyFont="1" applyFill="1" applyBorder="1" applyAlignment="1">
      <alignment horizontal="right" vertical="center"/>
    </xf>
    <xf numFmtId="166" fontId="13" fillId="0" borderId="1" xfId="2" applyNumberFormat="1" applyFont="1" applyFill="1" applyBorder="1" applyAlignment="1">
      <alignment horizontal="right" vertical="center"/>
    </xf>
    <xf numFmtId="168" fontId="12" fillId="0" borderId="0" xfId="2" applyNumberFormat="1" applyFont="1" applyFill="1" applyAlignment="1">
      <alignment horizontal="right" vertical="center"/>
    </xf>
    <xf numFmtId="168" fontId="12" fillId="0" borderId="0" xfId="2" applyNumberFormat="1" applyFont="1" applyFill="1"/>
    <xf numFmtId="0" fontId="13" fillId="0" borderId="1" xfId="3" applyFont="1" applyFill="1" applyBorder="1" applyAlignment="1">
      <alignment horizontal="center" vertical="center"/>
    </xf>
    <xf numFmtId="165" fontId="13" fillId="0" borderId="0" xfId="4" applyNumberFormat="1" applyFont="1" applyFill="1" applyAlignment="1">
      <alignment horizontal="center" vertical="center"/>
    </xf>
    <xf numFmtId="165" fontId="9" fillId="0" borderId="0" xfId="2" applyNumberFormat="1" applyFont="1" applyFill="1"/>
    <xf numFmtId="165" fontId="13" fillId="0" borderId="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41" fontId="12" fillId="0" borderId="0" xfId="4" applyNumberFormat="1" applyFont="1" applyFill="1" applyAlignment="1">
      <alignment horizontal="right" vertical="center"/>
    </xf>
    <xf numFmtId="43" fontId="12" fillId="0" borderId="0" xfId="14" applyFont="1" applyFill="1" applyAlignment="1">
      <alignment horizontal="right" vertical="center"/>
    </xf>
    <xf numFmtId="43" fontId="12" fillId="0" borderId="0" xfId="14" applyFont="1" applyFill="1"/>
    <xf numFmtId="43" fontId="9" fillId="0" borderId="0" xfId="2" applyFont="1" applyFill="1"/>
    <xf numFmtId="166" fontId="12" fillId="0" borderId="0" xfId="1" applyNumberFormat="1" applyFont="1" applyFill="1"/>
    <xf numFmtId="43" fontId="12" fillId="0" borderId="0" xfId="1" applyNumberFormat="1" applyFont="1" applyFill="1"/>
    <xf numFmtId="39" fontId="12" fillId="0" borderId="0" xfId="1" applyNumberFormat="1" applyFont="1" applyFill="1"/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>
      <alignment horizontal="right" vertical="center" wrapText="1"/>
    </xf>
    <xf numFmtId="0" fontId="47" fillId="0" borderId="0" xfId="4" applyNumberFormat="1" applyFont="1" applyFill="1" applyBorder="1" applyAlignment="1">
      <alignment horizontal="right" vertical="center" wrapText="1"/>
    </xf>
    <xf numFmtId="0" fontId="12" fillId="0" borderId="0" xfId="4" applyNumberFormat="1" applyFont="1" applyFill="1" applyBorder="1" applyAlignment="1">
      <alignment horizontal="right" vertical="center" wrapText="1"/>
    </xf>
    <xf numFmtId="0" fontId="12" fillId="0" borderId="0" xfId="3" applyFont="1" applyFill="1" applyAlignment="1">
      <alignment horizontal="right" vertical="center" indent="1"/>
    </xf>
    <xf numFmtId="0" fontId="13" fillId="0" borderId="0" xfId="3" applyFont="1" applyFill="1" applyAlignment="1">
      <alignment horizontal="left" vertical="center"/>
    </xf>
    <xf numFmtId="0" fontId="12" fillId="0" borderId="0" xfId="3" applyFont="1" applyFill="1" applyAlignment="1">
      <alignment horizontal="left" vertical="center"/>
    </xf>
    <xf numFmtId="170" fontId="12" fillId="0" borderId="0" xfId="4" applyNumberFormat="1" applyFont="1" applyFill="1" applyAlignment="1">
      <alignment vertical="center"/>
    </xf>
    <xf numFmtId="17" fontId="12" fillId="0" borderId="0" xfId="1" applyNumberFormat="1" applyFont="1" applyFill="1"/>
    <xf numFmtId="170" fontId="12" fillId="0" borderId="0" xfId="1" applyNumberFormat="1" applyFont="1" applyFill="1"/>
    <xf numFmtId="0" fontId="9" fillId="0" borderId="0" xfId="0" applyFont="1" applyFill="1"/>
    <xf numFmtId="0" fontId="13" fillId="0" borderId="2" xfId="1" applyFont="1" applyFill="1" applyBorder="1"/>
    <xf numFmtId="170" fontId="12" fillId="0" borderId="0" xfId="3" applyNumberFormat="1" applyFont="1" applyFill="1"/>
    <xf numFmtId="0" fontId="13" fillId="0" borderId="0" xfId="1" applyFont="1" applyFill="1"/>
    <xf numFmtId="170" fontId="9" fillId="0" borderId="0" xfId="0" applyNumberFormat="1" applyFont="1" applyFill="1"/>
    <xf numFmtId="170" fontId="13" fillId="0" borderId="0" xfId="1" applyNumberFormat="1" applyFont="1" applyFill="1"/>
    <xf numFmtId="0" fontId="12" fillId="0" borderId="0" xfId="1" applyFont="1" applyFill="1" applyAlignment="1">
      <alignment horizontal="left" indent="2"/>
    </xf>
    <xf numFmtId="171" fontId="12" fillId="0" borderId="0" xfId="1" applyNumberFormat="1" applyFont="1" applyFill="1"/>
    <xf numFmtId="0" fontId="12" fillId="0" borderId="0" xfId="1" quotePrefix="1" applyFont="1" applyFill="1"/>
    <xf numFmtId="170" fontId="48" fillId="0" borderId="0" xfId="0" applyNumberFormat="1" applyFont="1" applyFill="1"/>
    <xf numFmtId="0" fontId="13" fillId="0" borderId="2" xfId="1" applyFont="1" applyFill="1" applyBorder="1" applyAlignment="1"/>
    <xf numFmtId="0" fontId="13" fillId="0" borderId="1" xfId="1" applyFont="1" applyFill="1" applyBorder="1"/>
    <xf numFmtId="4" fontId="12" fillId="0" borderId="0" xfId="1" applyNumberFormat="1" applyFont="1" applyFill="1"/>
    <xf numFmtId="170" fontId="12" fillId="0" borderId="0" xfId="3" applyNumberFormat="1" applyFont="1" applyFill="1" applyBorder="1"/>
    <xf numFmtId="169" fontId="13" fillId="0" borderId="0" xfId="6" applyNumberFormat="1" applyFont="1" applyFill="1" applyBorder="1" applyAlignment="1">
      <alignment horizontal="center"/>
    </xf>
    <xf numFmtId="174" fontId="13" fillId="0" borderId="0" xfId="14" applyNumberFormat="1" applyFont="1" applyFill="1" applyBorder="1" applyAlignment="1">
      <alignment horizontal="center"/>
    </xf>
    <xf numFmtId="39" fontId="12" fillId="0" borderId="0" xfId="1" applyNumberFormat="1" applyFont="1" applyFill="1" applyAlignment="1">
      <alignment horizontal="center"/>
    </xf>
    <xf numFmtId="43" fontId="12" fillId="0" borderId="0" xfId="2" applyFont="1" applyFill="1" applyAlignment="1">
      <alignment horizontal="left" vertical="center"/>
    </xf>
    <xf numFmtId="0" fontId="12" fillId="0" borderId="0" xfId="1" applyFont="1" applyFill="1" applyBorder="1"/>
    <xf numFmtId="169" fontId="13" fillId="0" borderId="0" xfId="2" applyNumberFormat="1" applyFont="1" applyFill="1"/>
    <xf numFmtId="39" fontId="12" fillId="0" borderId="0" xfId="1" applyNumberFormat="1" applyFont="1" applyFill="1" applyBorder="1"/>
    <xf numFmtId="165" fontId="12" fillId="0" borderId="0" xfId="6" applyNumberFormat="1" applyFont="1" applyBorder="1"/>
    <xf numFmtId="43" fontId="12" fillId="0" borderId="0" xfId="14" applyNumberFormat="1" applyFont="1" applyAlignment="1">
      <alignment horizontal="right"/>
    </xf>
    <xf numFmtId="165" fontId="12" fillId="0" borderId="0" xfId="14" applyNumberFormat="1" applyFont="1" applyAlignment="1">
      <alignment horizontal="right"/>
    </xf>
    <xf numFmtId="165" fontId="12" fillId="0" borderId="0" xfId="6" applyNumberFormat="1" applyFont="1"/>
    <xf numFmtId="43" fontId="12" fillId="0" borderId="0" xfId="6" applyNumberFormat="1" applyFont="1"/>
    <xf numFmtId="0" fontId="6" fillId="0" borderId="0" xfId="1" applyFont="1" applyFill="1" applyAlignment="1">
      <alignment horizontal="right"/>
    </xf>
    <xf numFmtId="0" fontId="9" fillId="0" borderId="5" xfId="1" applyFont="1" applyFill="1" applyBorder="1" applyAlignment="1">
      <alignment vertical="center"/>
    </xf>
    <xf numFmtId="170" fontId="9" fillId="0" borderId="5" xfId="4" applyNumberFormat="1" applyFont="1" applyFill="1" applyBorder="1" applyAlignment="1">
      <alignment horizontal="right" vertical="center"/>
    </xf>
    <xf numFmtId="172" fontId="11" fillId="0" borderId="0" xfId="7" applyNumberFormat="1" applyFont="1" applyFill="1" applyAlignment="1">
      <alignment horizontal="right" vertical="center"/>
    </xf>
    <xf numFmtId="172" fontId="12" fillId="0" borderId="0" xfId="7" applyNumberFormat="1" applyFont="1" applyFill="1" applyAlignment="1">
      <alignment horizontal="right" vertical="center"/>
    </xf>
    <xf numFmtId="177" fontId="17" fillId="0" borderId="0" xfId="7" applyNumberFormat="1" applyFont="1" applyFill="1" applyAlignment="1">
      <alignment horizontal="right" vertical="center"/>
    </xf>
    <xf numFmtId="172" fontId="17" fillId="0" borderId="0" xfId="7" applyNumberFormat="1" applyFont="1" applyFill="1" applyAlignment="1">
      <alignment horizontal="right" vertical="center"/>
    </xf>
    <xf numFmtId="172" fontId="19" fillId="0" borderId="0" xfId="7" applyNumberFormat="1" applyFont="1" applyFill="1" applyBorder="1" applyAlignment="1">
      <alignment horizontal="right" vertical="center"/>
    </xf>
    <xf numFmtId="172" fontId="19" fillId="0" borderId="1" xfId="7" applyNumberFormat="1" applyFont="1" applyFill="1" applyBorder="1" applyAlignment="1">
      <alignment horizontal="right" vertical="center"/>
    </xf>
    <xf numFmtId="172" fontId="7" fillId="0" borderId="0" xfId="0" applyNumberFormat="1" applyFont="1" applyFill="1"/>
    <xf numFmtId="0" fontId="12" fillId="0" borderId="0" xfId="7" applyFont="1" applyFill="1" applyAlignment="1">
      <alignment horizontal="left" vertical="center" indent="1"/>
    </xf>
    <xf numFmtId="0" fontId="7" fillId="0" borderId="0" xfId="11" applyFont="1" applyFill="1"/>
    <xf numFmtId="0" fontId="7" fillId="0" borderId="0" xfId="11" applyFont="1" applyFill="1" applyAlignment="1">
      <alignment horizontal="center" vertical="center"/>
    </xf>
    <xf numFmtId="43" fontId="7" fillId="0" borderId="2" xfId="12" applyFont="1" applyFill="1" applyBorder="1" applyAlignment="1">
      <alignment horizontal="left" vertical="center"/>
    </xf>
    <xf numFmtId="43" fontId="7" fillId="0" borderId="2" xfId="12" applyFont="1" applyFill="1" applyBorder="1" applyAlignment="1">
      <alignment vertical="center"/>
    </xf>
    <xf numFmtId="43" fontId="7" fillId="0" borderId="0" xfId="12" applyFont="1" applyFill="1" applyAlignment="1">
      <alignment vertical="center"/>
    </xf>
    <xf numFmtId="0" fontId="20" fillId="0" borderId="0" xfId="7" applyFont="1" applyFill="1" applyBorder="1" applyAlignment="1">
      <alignment horizontal="centerContinuous" vertical="center"/>
    </xf>
    <xf numFmtId="0" fontId="7" fillId="0" borderId="0" xfId="7" applyFill="1" applyBorder="1"/>
    <xf numFmtId="43" fontId="7" fillId="0" borderId="3" xfId="12" applyFont="1" applyFill="1" applyBorder="1" applyAlignment="1">
      <alignment horizontal="center" vertical="center"/>
    </xf>
    <xf numFmtId="0" fontId="11" fillId="0" borderId="3" xfId="11" applyFont="1" applyFill="1" applyBorder="1" applyAlignment="1">
      <alignment horizontal="center" vertical="center"/>
    </xf>
    <xf numFmtId="43" fontId="7" fillId="0" borderId="2" xfId="12" applyFont="1" applyFill="1" applyBorder="1" applyAlignment="1">
      <alignment horizontal="center" vertical="center"/>
    </xf>
    <xf numFmtId="0" fontId="11" fillId="0" borderId="2" xfId="11" applyFont="1" applyFill="1" applyBorder="1" applyAlignment="1">
      <alignment horizontal="left" vertical="center"/>
    </xf>
    <xf numFmtId="0" fontId="7" fillId="0" borderId="0" xfId="11" applyFont="1" applyFill="1" applyAlignment="1">
      <alignment vertical="center"/>
    </xf>
    <xf numFmtId="0" fontId="11" fillId="0" borderId="0" xfId="11" applyFont="1" applyFill="1" applyBorder="1" applyAlignment="1">
      <alignment horizontal="center" vertical="center"/>
    </xf>
    <xf numFmtId="0" fontId="11" fillId="0" borderId="2" xfId="11" applyFont="1" applyFill="1" applyBorder="1" applyAlignment="1">
      <alignment horizontal="center" vertical="center"/>
    </xf>
    <xf numFmtId="0" fontId="11" fillId="0" borderId="0" xfId="1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/>
    </xf>
    <xf numFmtId="0" fontId="11" fillId="0" borderId="0" xfId="11" applyFont="1" applyFill="1" applyAlignment="1">
      <alignment horizontal="right" vertical="center"/>
    </xf>
    <xf numFmtId="0" fontId="11" fillId="0" borderId="2" xfId="1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 indent="1"/>
    </xf>
    <xf numFmtId="0" fontId="11" fillId="0" borderId="1" xfId="11" applyFont="1" applyFill="1" applyBorder="1" applyAlignment="1">
      <alignment horizontal="left" vertical="center"/>
    </xf>
    <xf numFmtId="0" fontId="11" fillId="0" borderId="1" xfId="11" applyFont="1" applyFill="1" applyBorder="1" applyAlignment="1">
      <alignment vertical="center"/>
    </xf>
    <xf numFmtId="0" fontId="11" fillId="0" borderId="0" xfId="11" applyFont="1" applyFill="1" applyAlignment="1">
      <alignment vertical="center"/>
    </xf>
    <xf numFmtId="170" fontId="11" fillId="0" borderId="1" xfId="11" applyNumberFormat="1" applyFont="1" applyFill="1" applyBorder="1" applyAlignment="1">
      <alignment horizontal="right" vertical="center"/>
    </xf>
    <xf numFmtId="170" fontId="11" fillId="0" borderId="0" xfId="11" applyNumberFormat="1" applyFont="1" applyFill="1" applyBorder="1" applyAlignment="1">
      <alignment horizontal="right" vertical="center"/>
    </xf>
    <xf numFmtId="170" fontId="11" fillId="0" borderId="2" xfId="18" applyNumberFormat="1" applyFont="1" applyFill="1" applyBorder="1" applyAlignment="1">
      <alignment horizontal="right" vertical="center"/>
    </xf>
    <xf numFmtId="0" fontId="7" fillId="0" borderId="0" xfId="11" applyFont="1" applyFill="1" applyBorder="1"/>
    <xf numFmtId="170" fontId="11" fillId="0" borderId="0" xfId="11" applyNumberFormat="1" applyFont="1" applyFill="1" applyAlignment="1">
      <alignment horizontal="right" vertical="center"/>
    </xf>
    <xf numFmtId="0" fontId="0" fillId="0" borderId="0" xfId="11" applyFont="1" applyFill="1"/>
    <xf numFmtId="0" fontId="7" fillId="0" borderId="0" xfId="11" applyFont="1" applyFill="1" applyAlignment="1">
      <alignment horizontal="left" vertical="center"/>
    </xf>
    <xf numFmtId="0" fontId="7" fillId="0" borderId="0" xfId="11" applyFont="1" applyFill="1" applyAlignment="1">
      <alignment horizontal="left" vertical="center" indent="1"/>
    </xf>
    <xf numFmtId="170" fontId="7" fillId="0" borderId="0" xfId="18" applyNumberFormat="1" applyFont="1" applyFill="1" applyAlignment="1">
      <alignment horizontal="right" vertical="center"/>
    </xf>
    <xf numFmtId="170" fontId="7" fillId="0" borderId="0" xfId="12" applyNumberFormat="1" applyFont="1" applyFill="1" applyBorder="1" applyAlignment="1">
      <alignment horizontal="right" vertical="center"/>
    </xf>
    <xf numFmtId="170" fontId="7" fillId="0" borderId="0" xfId="19" applyNumberFormat="1" applyFont="1" applyFill="1" applyBorder="1" applyAlignment="1">
      <alignment horizontal="right" vertical="center"/>
    </xf>
    <xf numFmtId="170" fontId="7" fillId="0" borderId="0" xfId="12" applyNumberFormat="1" applyFont="1" applyFill="1" applyAlignment="1">
      <alignment horizontal="right" vertical="center"/>
    </xf>
    <xf numFmtId="0" fontId="0" fillId="0" borderId="0" xfId="11" applyFont="1" applyFill="1" applyAlignment="1">
      <alignment horizontal="left" vertical="center" indent="1"/>
    </xf>
    <xf numFmtId="0" fontId="7" fillId="0" borderId="2" xfId="11" applyFont="1" applyFill="1" applyBorder="1" applyAlignment="1">
      <alignment horizontal="left" vertical="center"/>
    </xf>
    <xf numFmtId="0" fontId="7" fillId="0" borderId="2" xfId="11" applyFont="1" applyFill="1" applyBorder="1" applyAlignment="1">
      <alignment vertical="center"/>
    </xf>
    <xf numFmtId="170" fontId="7" fillId="0" borderId="2" xfId="11" applyNumberFormat="1" applyFont="1" applyFill="1" applyBorder="1" applyAlignment="1">
      <alignment horizontal="right" vertical="center"/>
    </xf>
    <xf numFmtId="170" fontId="7" fillId="0" borderId="0" xfId="11" applyNumberFormat="1" applyFont="1" applyFill="1" applyBorder="1" applyAlignment="1">
      <alignment horizontal="right" vertical="center"/>
    </xf>
    <xf numFmtId="170" fontId="7" fillId="0" borderId="2" xfId="18" applyNumberFormat="1" applyFont="1" applyFill="1" applyBorder="1" applyAlignment="1">
      <alignment horizontal="right" vertical="center"/>
    </xf>
    <xf numFmtId="170" fontId="7" fillId="0" borderId="0" xfId="11" applyNumberFormat="1" applyFont="1" applyFill="1" applyAlignment="1">
      <alignment horizontal="right" vertical="center"/>
    </xf>
    <xf numFmtId="0" fontId="11" fillId="0" borderId="2" xfId="11" applyFont="1" applyFill="1" applyBorder="1" applyAlignment="1">
      <alignment vertical="center"/>
    </xf>
    <xf numFmtId="43" fontId="7" fillId="0" borderId="0" xfId="12" applyFont="1" applyFill="1" applyBorder="1"/>
    <xf numFmtId="170" fontId="0" fillId="0" borderId="0" xfId="11" applyNumberFormat="1" applyFont="1" applyFill="1"/>
    <xf numFmtId="170" fontId="7" fillId="0" borderId="0" xfId="11" applyNumberFormat="1" applyFont="1" applyFill="1"/>
    <xf numFmtId="170" fontId="7" fillId="0" borderId="0" xfId="18" applyNumberFormat="1" applyFont="1" applyFill="1" applyBorder="1" applyAlignment="1">
      <alignment horizontal="right" vertical="center"/>
    </xf>
    <xf numFmtId="170" fontId="11" fillId="0" borderId="1" xfId="18" applyNumberFormat="1" applyFont="1" applyFill="1" applyBorder="1" applyAlignment="1">
      <alignment horizontal="right" vertical="center"/>
    </xf>
    <xf numFmtId="0" fontId="7" fillId="0" borderId="1" xfId="11" applyFont="1" applyFill="1" applyBorder="1" applyAlignment="1">
      <alignment horizontal="left" vertical="center"/>
    </xf>
    <xf numFmtId="0" fontId="7" fillId="0" borderId="1" xfId="11" applyFont="1" applyFill="1" applyBorder="1" applyAlignment="1">
      <alignment vertical="center"/>
    </xf>
    <xf numFmtId="170" fontId="7" fillId="0" borderId="1" xfId="11" applyNumberFormat="1" applyFont="1" applyFill="1" applyBorder="1" applyAlignment="1">
      <alignment horizontal="right" vertical="center"/>
    </xf>
    <xf numFmtId="170" fontId="11" fillId="0" borderId="2" xfId="11" applyNumberFormat="1" applyFont="1" applyFill="1" applyBorder="1" applyAlignment="1">
      <alignment horizontal="right" vertical="center"/>
    </xf>
    <xf numFmtId="170" fontId="7" fillId="0" borderId="0" xfId="11" applyNumberFormat="1" applyFont="1" applyFill="1" applyBorder="1"/>
    <xf numFmtId="43" fontId="7" fillId="0" borderId="0" xfId="11" applyNumberFormat="1" applyFont="1" applyFill="1"/>
    <xf numFmtId="0" fontId="11" fillId="0" borderId="0" xfId="11" applyFont="1" applyFill="1" applyAlignment="1">
      <alignment horizontal="left" vertical="center"/>
    </xf>
    <xf numFmtId="0" fontId="11" fillId="0" borderId="0" xfId="11" applyFont="1" applyFill="1" applyAlignment="1">
      <alignment horizontal="left" vertical="center" indent="1"/>
    </xf>
    <xf numFmtId="170" fontId="11" fillId="0" borderId="3" xfId="11" applyNumberFormat="1" applyFont="1" applyFill="1" applyBorder="1" applyAlignment="1">
      <alignment horizontal="right" vertical="center"/>
    </xf>
    <xf numFmtId="0" fontId="7" fillId="0" borderId="0" xfId="11" applyFont="1" applyFill="1" applyAlignment="1">
      <alignment horizontal="left" vertical="center" indent="2"/>
    </xf>
    <xf numFmtId="170" fontId="7" fillId="0" borderId="0" xfId="13" applyNumberFormat="1" applyFont="1" applyFill="1" applyAlignment="1">
      <alignment horizontal="right" vertical="center"/>
    </xf>
    <xf numFmtId="170" fontId="7" fillId="0" borderId="0" xfId="13" applyNumberFormat="1" applyFont="1" applyFill="1" applyBorder="1" applyAlignment="1">
      <alignment horizontal="right" vertical="center"/>
    </xf>
    <xf numFmtId="0" fontId="0" fillId="0" borderId="0" xfId="11" applyFont="1" applyFill="1" applyBorder="1"/>
    <xf numFmtId="0" fontId="0" fillId="0" borderId="0" xfId="11" applyFont="1" applyFill="1" applyAlignment="1">
      <alignment horizontal="left" vertical="center" indent="2"/>
    </xf>
    <xf numFmtId="0" fontId="7" fillId="0" borderId="2" xfId="11" applyFont="1" applyFill="1" applyBorder="1"/>
    <xf numFmtId="43" fontId="7" fillId="0" borderId="0" xfId="12" applyFont="1" applyFill="1" applyBorder="1" applyAlignment="1">
      <alignment horizontal="center" vertical="center"/>
    </xf>
    <xf numFmtId="43" fontId="7" fillId="0" borderId="0" xfId="12" applyFont="1" applyFill="1" applyAlignment="1">
      <alignment horizontal="center" vertical="center"/>
    </xf>
    <xf numFmtId="173" fontId="7" fillId="0" borderId="0" xfId="11" applyNumberFormat="1" applyFont="1" applyFill="1" applyAlignment="1">
      <alignment horizontal="center" vertical="center"/>
    </xf>
    <xf numFmtId="43" fontId="11" fillId="0" borderId="0" xfId="12" applyFont="1" applyFill="1"/>
    <xf numFmtId="166" fontId="5" fillId="0" borderId="0" xfId="14" applyNumberFormat="1" applyFont="1" applyFill="1" applyAlignment="1">
      <alignment horizontal="right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right" vertical="center"/>
    </xf>
    <xf numFmtId="0" fontId="13" fillId="0" borderId="0" xfId="3" applyFont="1" applyFill="1" applyAlignment="1">
      <alignment horizontal="left" vertical="center"/>
    </xf>
    <xf numFmtId="0" fontId="13" fillId="0" borderId="2" xfId="3" applyFont="1" applyFill="1" applyBorder="1" applyAlignment="1">
      <alignment horizontal="left" vertical="center"/>
    </xf>
    <xf numFmtId="0" fontId="13" fillId="0" borderId="0" xfId="5" applyNumberFormat="1" applyFont="1" applyFill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0" fontId="13" fillId="0" borderId="2" xfId="5" applyNumberFormat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1" fillId="0" borderId="0" xfId="5" applyNumberFormat="1" applyFont="1" applyAlignment="1">
      <alignment horizontal="center" vertical="center"/>
    </xf>
    <xf numFmtId="0" fontId="11" fillId="0" borderId="2" xfId="5" applyNumberFormat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21" fillId="0" borderId="0" xfId="1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9" applyNumberFormat="1" applyFont="1" applyFill="1" applyAlignment="1">
      <alignment horizontal="center" vertical="center"/>
    </xf>
    <xf numFmtId="0" fontId="11" fillId="0" borderId="2" xfId="9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left" vertical="center"/>
    </xf>
    <xf numFmtId="0" fontId="19" fillId="0" borderId="2" xfId="7" applyFont="1" applyFill="1" applyBorder="1" applyAlignment="1">
      <alignment horizontal="left" vertical="center"/>
    </xf>
    <xf numFmtId="0" fontId="20" fillId="0" borderId="0" xfId="7" applyFont="1" applyFill="1" applyAlignment="1">
      <alignment horizontal="center" vertical="center"/>
    </xf>
    <xf numFmtId="0" fontId="7" fillId="0" borderId="0" xfId="1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11" applyFont="1" applyFill="1" applyAlignment="1">
      <alignment horizontal="center" vertical="center"/>
    </xf>
  </cellXfs>
  <cellStyles count="181">
    <cellStyle name="20% - Ênfase1 2" xfId="26"/>
    <cellStyle name="20% - Ênfase2 2" xfId="27"/>
    <cellStyle name="20% - Ênfase3 2" xfId="28"/>
    <cellStyle name="20% - Ênfase4 2" xfId="29"/>
    <cellStyle name="20% - Ênfase5 2" xfId="30"/>
    <cellStyle name="20% - Ênfase6 2" xfId="31"/>
    <cellStyle name="40% - Ênfase1 2" xfId="32"/>
    <cellStyle name="40% - Ênfase2 2" xfId="33"/>
    <cellStyle name="40% - Ênfase3 2" xfId="34"/>
    <cellStyle name="40% - Ênfase4 2" xfId="35"/>
    <cellStyle name="40% - Ênfase5 2" xfId="36"/>
    <cellStyle name="40% - Ênfase6 2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2 2" xfId="75"/>
    <cellStyle name="Cálculo 2 2 2" xfId="147"/>
    <cellStyle name="Cálculo 2 3" xfId="80"/>
    <cellStyle name="Célula de Verificação 2" xfId="46"/>
    <cellStyle name="Célula Vinculada 2" xfId="47"/>
    <cellStyle name="Debit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2 2" xfId="76"/>
    <cellStyle name="Entrada 2 2 2" xfId="148"/>
    <cellStyle name="Entrada 2 3" xfId="81"/>
    <cellStyle name="Euro" xfId="56"/>
    <cellStyle name="Incorreto 2" xfId="57"/>
    <cellStyle name="Moeda 2" xfId="72"/>
    <cellStyle name="Moeda 2 2" xfId="145"/>
    <cellStyle name="Moeda 3" xfId="107"/>
    <cellStyle name="Neutra 2" xfId="58"/>
    <cellStyle name="Normal" xfId="0" builtinId="0"/>
    <cellStyle name="Normal 2" xfId="1"/>
    <cellStyle name="Normal 2 2" xfId="7"/>
    <cellStyle name="Normal 2 2 2" xfId="128"/>
    <cellStyle name="Normal 2 2 3" xfId="120"/>
    <cellStyle name="Normal 2 3" xfId="25"/>
    <cellStyle name="Normal 3" xfId="3"/>
    <cellStyle name="Normal 3 10" xfId="23"/>
    <cellStyle name="Normal 3 2" xfId="88"/>
    <cellStyle name="Normal 3 2 2" xfId="123"/>
    <cellStyle name="Normal 3 2 3" xfId="155"/>
    <cellStyle name="Normal 3 3" xfId="92"/>
    <cellStyle name="Normal 3 3 2" xfId="158"/>
    <cellStyle name="Normal 3 4" xfId="94"/>
    <cellStyle name="Normal 3 4 2" xfId="160"/>
    <cellStyle name="Normal 3 5" xfId="104"/>
    <cellStyle name="Normal 3 5 2" xfId="129"/>
    <cellStyle name="Normal 3 5 3" xfId="170"/>
    <cellStyle name="Normal 3 6" xfId="10"/>
    <cellStyle name="Normal 3 6 2" xfId="132"/>
    <cellStyle name="Normal 3 6 3" xfId="173"/>
    <cellStyle name="Normal 3 6 4" xfId="109"/>
    <cellStyle name="Normal 3 7" xfId="115"/>
    <cellStyle name="Normal 3 8" xfId="137"/>
    <cellStyle name="Normal 3 9" xfId="141"/>
    <cellStyle name="Normal 4" xfId="85"/>
    <cellStyle name="Normal 4 2" xfId="90"/>
    <cellStyle name="Normal 4 3" xfId="152"/>
    <cellStyle name="Normal 5" xfId="93"/>
    <cellStyle name="Normal 5 2" xfId="74"/>
    <cellStyle name="Normal 5 3" xfId="159"/>
    <cellStyle name="Normal 6" xfId="59"/>
    <cellStyle name="Normal 7" xfId="110"/>
    <cellStyle name="Normal 8" xfId="98"/>
    <cellStyle name="Normal 8 2" xfId="11"/>
    <cellStyle name="Normal 8 2 2" xfId="16"/>
    <cellStyle name="Normal 8 2 2 2" xfId="18"/>
    <cellStyle name="Normal 8 2 2 2 2" xfId="176"/>
    <cellStyle name="Normal 8 2 2 3" xfId="134"/>
    <cellStyle name="Normal 8 2 3" xfId="167"/>
    <cellStyle name="Normal 8 2 4" xfId="102"/>
    <cellStyle name="Normal 8 3" xfId="164"/>
    <cellStyle name="Normal 9" xfId="179"/>
    <cellStyle name="Nota 2" xfId="60"/>
    <cellStyle name="Nota 2 2" xfId="77"/>
    <cellStyle name="Nota 2 2 2" xfId="149"/>
    <cellStyle name="Nota 2 3" xfId="82"/>
    <cellStyle name="Porcentagem 2" xfId="100"/>
    <cellStyle name="Porcentagem 2 2" xfId="13"/>
    <cellStyle name="Porcentagem 2 2 2" xfId="127"/>
    <cellStyle name="Porcentagem 2 2 3" xfId="119"/>
    <cellStyle name="Porcentagem 2 2 4" xfId="136"/>
    <cellStyle name="Porcentagem 2 2 4 2" xfId="20"/>
    <cellStyle name="Porcentagem 2 2 4 2 2" xfId="178"/>
    <cellStyle name="Porcentagem 2 2 5" xfId="169"/>
    <cellStyle name="Porcentagem 2 2 6" xfId="103"/>
    <cellStyle name="Porcentagem 2 3" xfId="113"/>
    <cellStyle name="Porcentagem 2 4" xfId="166"/>
    <cellStyle name="Porcentagem 3" xfId="116"/>
    <cellStyle name="Porcentagem 3 2" xfId="124"/>
    <cellStyle name="Porcentagem 4" xfId="122"/>
    <cellStyle name="Porcentagem 5" xfId="111"/>
    <cellStyle name="Saída 2" xfId="61"/>
    <cellStyle name="Saída 2 2" xfId="78"/>
    <cellStyle name="Saída 2 2 2" xfId="150"/>
    <cellStyle name="Saída 2 3" xfId="83"/>
    <cellStyle name="Separador de milhares 2" xfId="73"/>
    <cellStyle name="Separador de milhares 2 2" xfId="146"/>
    <cellStyle name="Texto de Aviso 2" xfId="63"/>
    <cellStyle name="Texto Explicativo 2" xfId="64"/>
    <cellStyle name="Título 1 2" xfId="66"/>
    <cellStyle name="Título 2 2" xfId="67"/>
    <cellStyle name="Título 3 2" xfId="68"/>
    <cellStyle name="Título 4 2" xfId="69"/>
    <cellStyle name="Título 5" xfId="65"/>
    <cellStyle name="Total 2" xfId="70"/>
    <cellStyle name="Total 2 2" xfId="79"/>
    <cellStyle name="Total 2 2 2" xfId="151"/>
    <cellStyle name="Total 2 3" xfId="84"/>
    <cellStyle name="Vírgula" xfId="14" builtinId="3"/>
    <cellStyle name="Vírgula 10" xfId="22"/>
    <cellStyle name="Vírgula 2" xfId="62"/>
    <cellStyle name="Vírgula 2 2" xfId="6"/>
    <cellStyle name="Vírgula 2 2 2" xfId="126"/>
    <cellStyle name="Vírgula 2 2 3" xfId="118"/>
    <cellStyle name="Vírgula 2 2 4" xfId="163"/>
    <cellStyle name="Vírgula 2 2 5" xfId="97"/>
    <cellStyle name="Vírgula 2 3" xfId="114"/>
    <cellStyle name="Vírgula 2 4" xfId="143"/>
    <cellStyle name="Vírgula 3" xfId="2"/>
    <cellStyle name="Vírgula 3 10" xfId="71"/>
    <cellStyle name="Vírgula 3 2" xfId="4"/>
    <cellStyle name="Vírgula 3 2 2" xfId="125"/>
    <cellStyle name="Vírgula 3 2 3" xfId="154"/>
    <cellStyle name="Vírgula 3 2 4" xfId="87"/>
    <cellStyle name="Vírgula 3 3" xfId="91"/>
    <cellStyle name="Vírgula 3 3 2" xfId="157"/>
    <cellStyle name="Vírgula 3 4" xfId="96"/>
    <cellStyle name="Vírgula 3 4 2" xfId="162"/>
    <cellStyle name="Vírgula 3 5" xfId="106"/>
    <cellStyle name="Vírgula 3 5 2" xfId="131"/>
    <cellStyle name="Vírgula 3 5 3" xfId="172"/>
    <cellStyle name="Vírgula 3 6" xfId="8"/>
    <cellStyle name="Vírgula 3 6 2" xfId="133"/>
    <cellStyle name="Vírgula 3 6 2 2" xfId="17"/>
    <cellStyle name="Vírgula 3 6 3" xfId="175"/>
    <cellStyle name="Vírgula 3 6 4" xfId="108"/>
    <cellStyle name="Vírgula 3 7" xfId="117"/>
    <cellStyle name="Vírgula 3 8" xfId="21"/>
    <cellStyle name="Vírgula 3 8 2" xfId="139"/>
    <cellStyle name="Vírgula 3 9" xfId="144"/>
    <cellStyle name="Vírgula 4" xfId="5"/>
    <cellStyle name="Vírgula 4 2" xfId="95"/>
    <cellStyle name="Vírgula 4 2 2" xfId="161"/>
    <cellStyle name="Vírgula 4 3" xfId="105"/>
    <cellStyle name="Vírgula 4 3 2" xfId="130"/>
    <cellStyle name="Vírgula 4 3 3" xfId="171"/>
    <cellStyle name="Vírgula 4 4" xfId="9"/>
    <cellStyle name="Vírgula 4 4 2" xfId="174"/>
    <cellStyle name="Vírgula 4 4 3" xfId="121"/>
    <cellStyle name="Vírgula 4 5" xfId="138"/>
    <cellStyle name="Vírgula 4 6" xfId="142"/>
    <cellStyle name="Vírgula 4 7" xfId="24"/>
    <cellStyle name="Vírgula 5" xfId="86"/>
    <cellStyle name="Vírgula 5 2" xfId="89"/>
    <cellStyle name="Vírgula 5 2 2" xfId="156"/>
    <cellStyle name="Vírgula 5 3" xfId="153"/>
    <cellStyle name="Vírgula 6" xfId="112"/>
    <cellStyle name="Vírgula 7" xfId="99"/>
    <cellStyle name="Vírgula 7 2" xfId="12"/>
    <cellStyle name="Vírgula 7 2 2" xfId="135"/>
    <cellStyle name="Vírgula 7 2 2 2" xfId="19"/>
    <cellStyle name="Vírgula 7 2 2 2 2" xfId="177"/>
    <cellStyle name="Vírgula 7 2 3" xfId="168"/>
    <cellStyle name="Vírgula 7 2 4" xfId="101"/>
    <cellStyle name="Vírgula 7 3" xfId="165"/>
    <cellStyle name="Vírgula 8" xfId="15"/>
    <cellStyle name="Vírgula 8 2" xfId="140"/>
    <cellStyle name="Vírgula 9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C57"/>
  <sheetViews>
    <sheetView showGridLines="0" topLeftCell="G15" zoomScale="90" zoomScaleNormal="90" workbookViewId="0">
      <selection activeCell="Z37" sqref="Z37"/>
    </sheetView>
  </sheetViews>
  <sheetFormatPr defaultRowHeight="15" x14ac:dyDescent="0.3"/>
  <cols>
    <col min="1" max="1" width="4.83203125" style="184" customWidth="1"/>
    <col min="2" max="2" width="51.83203125" style="184" customWidth="1"/>
    <col min="3" max="3" width="2" style="184" customWidth="1"/>
    <col min="4" max="4" width="5.83203125" style="184" bestFit="1" customWidth="1"/>
    <col min="5" max="5" width="1.5" style="184" customWidth="1"/>
    <col min="6" max="6" width="18.83203125" style="184" customWidth="1"/>
    <col min="7" max="7" width="2" style="184" customWidth="1"/>
    <col min="8" max="8" width="18.83203125" style="184" customWidth="1"/>
    <col min="9" max="9" width="2" style="184" customWidth="1"/>
    <col min="10" max="10" width="18.83203125" style="184" customWidth="1"/>
    <col min="11" max="11" width="2" style="184" customWidth="1"/>
    <col min="12" max="12" width="18.83203125" style="184" customWidth="1"/>
    <col min="13" max="13" width="5.1640625" style="184" customWidth="1"/>
    <col min="14" max="14" width="10" style="184" bestFit="1" customWidth="1"/>
    <col min="15" max="15" width="12.83203125" style="184" hidden="1" customWidth="1"/>
    <col min="16" max="16" width="11.6640625" style="184" hidden="1" customWidth="1"/>
    <col min="17" max="17" width="47" style="184" customWidth="1"/>
    <col min="18" max="18" width="2" style="184" customWidth="1"/>
    <col min="19" max="19" width="8.5" style="184" bestFit="1" customWidth="1"/>
    <col min="20" max="21" width="2" style="184" customWidth="1"/>
    <col min="22" max="22" width="18.83203125" style="184" customWidth="1"/>
    <col min="23" max="23" width="2" style="184" customWidth="1"/>
    <col min="24" max="24" width="18.83203125" style="184" customWidth="1"/>
    <col min="25" max="25" width="2" style="184" customWidth="1"/>
    <col min="26" max="26" width="18.83203125" style="184" customWidth="1"/>
    <col min="27" max="27" width="2" style="184" customWidth="1"/>
    <col min="28" max="28" width="18.83203125" style="184" customWidth="1"/>
    <col min="29" max="16384" width="9.33203125" style="184"/>
  </cols>
  <sheetData>
    <row r="1" spans="1:28" ht="16.5" customHeight="1" x14ac:dyDescent="0.3">
      <c r="A1" s="359" t="s">
        <v>131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6.5" customHeight="1" x14ac:dyDescent="0.3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9.75" customHeight="1" x14ac:dyDescent="0.3">
      <c r="B3" s="180"/>
      <c r="C3" s="44"/>
      <c r="D3" s="180"/>
      <c r="E3" s="44"/>
      <c r="F3" s="180"/>
      <c r="G3" s="180"/>
      <c r="H3" s="180"/>
      <c r="I3" s="44"/>
      <c r="J3" s="180"/>
      <c r="K3" s="180"/>
      <c r="L3" s="180"/>
      <c r="Q3" s="45"/>
      <c r="R3" s="46"/>
      <c r="S3" s="45"/>
      <c r="T3" s="46"/>
      <c r="U3" s="46"/>
      <c r="V3" s="45"/>
      <c r="W3" s="45"/>
      <c r="X3" s="45"/>
      <c r="Y3" s="46"/>
      <c r="Z3" s="45"/>
      <c r="AA3" s="45"/>
      <c r="AB3" s="45"/>
    </row>
    <row r="4" spans="1:28" ht="16.5" customHeight="1" x14ac:dyDescent="0.3">
      <c r="B4" s="355" t="s">
        <v>21</v>
      </c>
      <c r="C4" s="44"/>
      <c r="D4" s="360" t="s">
        <v>20</v>
      </c>
      <c r="E4" s="44"/>
      <c r="F4" s="354" t="s">
        <v>19</v>
      </c>
      <c r="G4" s="354"/>
      <c r="H4" s="354"/>
      <c r="I4" s="44"/>
      <c r="J4" s="354" t="s">
        <v>18</v>
      </c>
      <c r="K4" s="354"/>
      <c r="L4" s="354"/>
      <c r="Q4" s="355" t="s">
        <v>35</v>
      </c>
      <c r="R4" s="178"/>
      <c r="S4" s="357" t="s">
        <v>20</v>
      </c>
      <c r="T4" s="178"/>
      <c r="U4" s="178"/>
      <c r="V4" s="354" t="s">
        <v>19</v>
      </c>
      <c r="W4" s="354"/>
      <c r="X4" s="354"/>
      <c r="Y4" s="178"/>
      <c r="Z4" s="354" t="s">
        <v>18</v>
      </c>
      <c r="AA4" s="354"/>
      <c r="AB4" s="354"/>
    </row>
    <row r="5" spans="1:28" ht="16.5" customHeight="1" x14ac:dyDescent="0.3">
      <c r="B5" s="355"/>
      <c r="C5" s="44"/>
      <c r="D5" s="360"/>
      <c r="E5" s="44"/>
      <c r="F5" s="352" t="s">
        <v>166</v>
      </c>
      <c r="G5" s="44"/>
      <c r="H5" s="352" t="s">
        <v>145</v>
      </c>
      <c r="I5" s="44"/>
      <c r="J5" s="352" t="s">
        <v>166</v>
      </c>
      <c r="K5" s="44"/>
      <c r="L5" s="352" t="s">
        <v>145</v>
      </c>
      <c r="Q5" s="355"/>
      <c r="R5" s="178"/>
      <c r="S5" s="357"/>
      <c r="T5" s="178"/>
      <c r="U5" s="178"/>
      <c r="V5" s="352" t="s">
        <v>166</v>
      </c>
      <c r="W5" s="44"/>
      <c r="X5" s="352" t="s">
        <v>145</v>
      </c>
      <c r="Y5" s="44"/>
      <c r="Z5" s="352" t="s">
        <v>166</v>
      </c>
      <c r="AA5" s="44"/>
      <c r="AB5" s="352" t="s">
        <v>145</v>
      </c>
    </row>
    <row r="6" spans="1:28" x14ac:dyDescent="0.3">
      <c r="B6" s="356"/>
      <c r="C6" s="185"/>
      <c r="D6" s="361"/>
      <c r="E6" s="185"/>
      <c r="F6" s="353"/>
      <c r="G6" s="186"/>
      <c r="H6" s="353"/>
      <c r="I6" s="185"/>
      <c r="J6" s="353"/>
      <c r="K6" s="186"/>
      <c r="L6" s="353"/>
      <c r="Q6" s="356"/>
      <c r="R6" s="185"/>
      <c r="S6" s="358"/>
      <c r="T6" s="187"/>
      <c r="U6" s="188"/>
      <c r="V6" s="353"/>
      <c r="W6" s="186"/>
      <c r="X6" s="353"/>
      <c r="Y6" s="185"/>
      <c r="Z6" s="353"/>
      <c r="AA6" s="186"/>
      <c r="AB6" s="353"/>
    </row>
    <row r="7" spans="1:28" ht="30" x14ac:dyDescent="0.3">
      <c r="B7" s="188" t="s">
        <v>17</v>
      </c>
      <c r="C7" s="189"/>
      <c r="D7" s="48"/>
      <c r="E7" s="189"/>
      <c r="F7" s="48"/>
      <c r="G7" s="190"/>
      <c r="H7" s="88" t="s">
        <v>165</v>
      </c>
      <c r="I7" s="192"/>
      <c r="J7" s="193"/>
      <c r="K7" s="190"/>
      <c r="L7" s="88" t="s">
        <v>165</v>
      </c>
      <c r="Q7" s="188" t="s">
        <v>17</v>
      </c>
      <c r="R7" s="189"/>
      <c r="S7" s="48"/>
      <c r="T7" s="48"/>
      <c r="U7" s="189"/>
      <c r="V7" s="48"/>
      <c r="W7" s="194"/>
      <c r="X7" s="88" t="s">
        <v>165</v>
      </c>
      <c r="Y7" s="195"/>
      <c r="Z7" s="193"/>
      <c r="AA7" s="190"/>
      <c r="AB7" s="88" t="s">
        <v>165</v>
      </c>
    </row>
    <row r="8" spans="1:28" x14ac:dyDescent="0.3">
      <c r="B8" s="196" t="s">
        <v>16</v>
      </c>
      <c r="C8" s="189"/>
      <c r="D8" s="48">
        <v>4</v>
      </c>
      <c r="E8" s="189"/>
      <c r="F8" s="197">
        <v>14365220.83</v>
      </c>
      <c r="G8" s="197"/>
      <c r="H8" s="197">
        <v>16121213.970000001</v>
      </c>
      <c r="I8" s="189"/>
      <c r="J8" s="197">
        <v>16909360.59</v>
      </c>
      <c r="K8" s="197"/>
      <c r="L8" s="197">
        <v>17790908.399999999</v>
      </c>
      <c r="Q8" s="196" t="s">
        <v>34</v>
      </c>
      <c r="R8" s="189"/>
      <c r="S8" s="48"/>
      <c r="T8" s="48"/>
      <c r="U8" s="189"/>
      <c r="V8" s="197">
        <v>3687000.14</v>
      </c>
      <c r="W8" s="198"/>
      <c r="X8" s="197">
        <v>1537002.1</v>
      </c>
      <c r="Z8" s="197">
        <v>5690103.9000000004</v>
      </c>
      <c r="AA8" s="198"/>
      <c r="AB8" s="197">
        <v>4923899.07</v>
      </c>
    </row>
    <row r="9" spans="1:28" ht="15.75" x14ac:dyDescent="0.3">
      <c r="B9" s="196" t="s">
        <v>7</v>
      </c>
      <c r="C9" s="189"/>
      <c r="D9" s="48">
        <v>5</v>
      </c>
      <c r="E9" s="189"/>
      <c r="F9" s="197">
        <v>4152333.47</v>
      </c>
      <c r="G9" s="197"/>
      <c r="H9" s="197">
        <v>2742112.18</v>
      </c>
      <c r="I9" s="189"/>
      <c r="J9" s="197">
        <v>4854641.66</v>
      </c>
      <c r="K9" s="197"/>
      <c r="L9" s="197">
        <v>3373366.32</v>
      </c>
      <c r="Q9" s="196" t="s">
        <v>150</v>
      </c>
      <c r="R9" s="189"/>
      <c r="S9" s="48">
        <v>10</v>
      </c>
      <c r="T9" s="48"/>
      <c r="U9" s="199"/>
      <c r="V9" s="197">
        <v>4066602.73</v>
      </c>
      <c r="W9" s="198"/>
      <c r="X9" s="197">
        <v>2869582.03</v>
      </c>
      <c r="Z9" s="200">
        <v>6480265.4100000001</v>
      </c>
      <c r="AA9" s="198"/>
      <c r="AB9" s="197">
        <v>4484414.0599999996</v>
      </c>
    </row>
    <row r="10" spans="1:28" ht="15.75" x14ac:dyDescent="0.3">
      <c r="B10" s="196" t="s">
        <v>12</v>
      </c>
      <c r="C10" s="189"/>
      <c r="D10" s="48">
        <v>7</v>
      </c>
      <c r="E10" s="189"/>
      <c r="F10" s="197">
        <v>7324349.4800000004</v>
      </c>
      <c r="G10" s="197"/>
      <c r="H10" s="197">
        <v>12064175.24</v>
      </c>
      <c r="I10" s="189"/>
      <c r="J10" s="197">
        <v>7435168.8499999996</v>
      </c>
      <c r="K10" s="197"/>
      <c r="L10" s="197">
        <v>12175688.84</v>
      </c>
      <c r="Q10" s="196" t="s">
        <v>151</v>
      </c>
      <c r="R10" s="189"/>
      <c r="S10" s="48">
        <v>11</v>
      </c>
      <c r="T10" s="48"/>
      <c r="U10" s="199"/>
      <c r="V10" s="197">
        <v>76263816.760000005</v>
      </c>
      <c r="W10" s="198"/>
      <c r="X10" s="197">
        <v>64702760.740000002</v>
      </c>
      <c r="Z10" s="197">
        <v>151291422.44999999</v>
      </c>
      <c r="AA10" s="198"/>
      <c r="AB10" s="197">
        <v>132428554.95999999</v>
      </c>
    </row>
    <row r="11" spans="1:28" ht="15.75" x14ac:dyDescent="0.3">
      <c r="B11" s="196" t="s">
        <v>146</v>
      </c>
      <c r="C11" s="189"/>
      <c r="D11" s="48"/>
      <c r="E11" s="189"/>
      <c r="F11" s="197">
        <v>1044129.25</v>
      </c>
      <c r="G11" s="197"/>
      <c r="H11" s="197">
        <v>912898.34</v>
      </c>
      <c r="I11" s="189"/>
      <c r="J11" s="197">
        <v>1831611.81</v>
      </c>
      <c r="K11" s="197"/>
      <c r="L11" s="197">
        <v>1574423.88</v>
      </c>
      <c r="Q11" s="196" t="s">
        <v>152</v>
      </c>
      <c r="R11" s="189"/>
      <c r="S11" s="48"/>
      <c r="T11" s="48"/>
      <c r="U11" s="199"/>
      <c r="V11" s="197">
        <v>0</v>
      </c>
      <c r="W11" s="198"/>
      <c r="X11" s="197">
        <v>0</v>
      </c>
      <c r="Z11" s="197">
        <v>0</v>
      </c>
      <c r="AA11" s="198"/>
      <c r="AB11" s="197">
        <v>6638.45</v>
      </c>
    </row>
    <row r="12" spans="1:28" ht="15.75" x14ac:dyDescent="0.3">
      <c r="B12" s="196" t="s">
        <v>11</v>
      </c>
      <c r="C12" s="189"/>
      <c r="D12" s="48"/>
      <c r="E12" s="189"/>
      <c r="F12" s="197">
        <v>49274.080000000002</v>
      </c>
      <c r="G12" s="197"/>
      <c r="H12" s="197">
        <v>65485.24</v>
      </c>
      <c r="I12" s="189"/>
      <c r="J12" s="197">
        <v>49274.080000000002</v>
      </c>
      <c r="K12" s="197"/>
      <c r="L12" s="197">
        <v>65662.14</v>
      </c>
      <c r="Q12" s="196" t="s">
        <v>153</v>
      </c>
      <c r="R12" s="189"/>
      <c r="S12" s="48"/>
      <c r="T12" s="48"/>
      <c r="U12" s="199"/>
      <c r="V12" s="197">
        <v>1452.22</v>
      </c>
      <c r="W12" s="198"/>
      <c r="X12" s="197">
        <v>1537.85</v>
      </c>
      <c r="Z12" s="197">
        <v>1452.22</v>
      </c>
      <c r="AA12" s="198"/>
      <c r="AB12" s="197">
        <v>1537.85</v>
      </c>
    </row>
    <row r="13" spans="1:28" ht="15.75" x14ac:dyDescent="0.3">
      <c r="B13" s="196" t="s">
        <v>15</v>
      </c>
      <c r="C13" s="189"/>
      <c r="D13" s="48">
        <v>6</v>
      </c>
      <c r="E13" s="189"/>
      <c r="F13" s="197">
        <v>9906741.75</v>
      </c>
      <c r="G13" s="197"/>
      <c r="H13" s="197">
        <v>7807951.2300000004</v>
      </c>
      <c r="I13" s="189"/>
      <c r="J13" s="197">
        <v>3026123.3400000008</v>
      </c>
      <c r="K13" s="197"/>
      <c r="L13" s="197">
        <v>2308877.8200000003</v>
      </c>
      <c r="Q13" s="196" t="s">
        <v>30</v>
      </c>
      <c r="R13" s="189"/>
      <c r="S13" s="48">
        <v>12</v>
      </c>
      <c r="T13" s="48"/>
      <c r="U13" s="199"/>
      <c r="V13" s="197">
        <v>690565.63</v>
      </c>
      <c r="W13" s="198"/>
      <c r="X13" s="197">
        <v>338635.41</v>
      </c>
      <c r="Z13" s="197">
        <v>692162.78</v>
      </c>
      <c r="AA13" s="198"/>
      <c r="AB13" s="197">
        <v>386740.46</v>
      </c>
    </row>
    <row r="14" spans="1:28" ht="15.75" x14ac:dyDescent="0.3">
      <c r="B14" s="201" t="s">
        <v>14</v>
      </c>
      <c r="C14" s="189"/>
      <c r="D14" s="48"/>
      <c r="E14" s="189"/>
      <c r="F14" s="197">
        <v>288826.36</v>
      </c>
      <c r="G14" s="197"/>
      <c r="H14" s="197">
        <v>134396.59</v>
      </c>
      <c r="I14" s="189"/>
      <c r="J14" s="197">
        <v>406208.71</v>
      </c>
      <c r="K14" s="197"/>
      <c r="L14" s="197">
        <v>272157.13</v>
      </c>
      <c r="Q14" s="196" t="s">
        <v>154</v>
      </c>
      <c r="R14" s="189"/>
      <c r="S14" s="48">
        <v>13</v>
      </c>
      <c r="T14" s="48"/>
      <c r="U14" s="199"/>
      <c r="V14" s="197">
        <v>1705352.07</v>
      </c>
      <c r="W14" s="198"/>
      <c r="X14" s="197">
        <v>1186694.68</v>
      </c>
      <c r="Z14" s="200">
        <v>2215815.1099999994</v>
      </c>
      <c r="AA14" s="198"/>
      <c r="AB14" s="197">
        <v>2126561.4400000004</v>
      </c>
    </row>
    <row r="15" spans="1:28" x14ac:dyDescent="0.3">
      <c r="B15" s="201" t="s">
        <v>13</v>
      </c>
      <c r="C15" s="189"/>
      <c r="D15" s="48"/>
      <c r="E15" s="189"/>
      <c r="F15" s="197">
        <v>535396.64</v>
      </c>
      <c r="G15" s="197"/>
      <c r="H15" s="197">
        <v>39785.800000000003</v>
      </c>
      <c r="I15" s="189"/>
      <c r="J15" s="197">
        <v>535396.64</v>
      </c>
      <c r="K15" s="197"/>
      <c r="L15" s="197">
        <v>39785.800000000003</v>
      </c>
      <c r="Q15" s="196"/>
      <c r="R15" s="189"/>
      <c r="S15" s="48"/>
      <c r="T15" s="48"/>
      <c r="U15" s="189"/>
      <c r="V15" s="197"/>
      <c r="W15" s="198"/>
      <c r="X15" s="197"/>
      <c r="Z15" s="197"/>
      <c r="AA15" s="198"/>
      <c r="AB15" s="197"/>
    </row>
    <row r="16" spans="1:28" x14ac:dyDescent="0.3">
      <c r="B16" s="201" t="s">
        <v>147</v>
      </c>
      <c r="C16" s="189"/>
      <c r="D16" s="48"/>
      <c r="E16" s="189"/>
      <c r="F16" s="197">
        <v>52541.02</v>
      </c>
      <c r="G16" s="197"/>
      <c r="H16" s="197">
        <v>51450.69</v>
      </c>
      <c r="I16" s="188"/>
      <c r="J16" s="197">
        <v>52541.02</v>
      </c>
      <c r="K16" s="197"/>
      <c r="L16" s="202">
        <v>51450.69</v>
      </c>
      <c r="O16" s="184" t="s">
        <v>134</v>
      </c>
      <c r="P16" s="184">
        <v>1117151</v>
      </c>
      <c r="Q16" s="203" t="s">
        <v>31</v>
      </c>
      <c r="R16" s="189"/>
      <c r="S16" s="48"/>
      <c r="T16" s="48"/>
      <c r="U16" s="189"/>
      <c r="V16" s="204">
        <v>86414789.549999997</v>
      </c>
      <c r="W16" s="198"/>
      <c r="X16" s="204">
        <v>70636212.810000002</v>
      </c>
      <c r="Y16" s="194"/>
      <c r="Z16" s="205">
        <v>166371221.87</v>
      </c>
      <c r="AA16" s="198"/>
      <c r="AB16" s="204">
        <v>144358346.28999999</v>
      </c>
    </row>
    <row r="17" spans="2:29" x14ac:dyDescent="0.3">
      <c r="B17" s="201" t="s">
        <v>148</v>
      </c>
      <c r="E17" s="189"/>
      <c r="F17" s="197">
        <v>9029977.7300000004</v>
      </c>
      <c r="G17" s="197"/>
      <c r="H17" s="197">
        <v>7582318.1500000004</v>
      </c>
      <c r="I17" s="188"/>
      <c r="J17" s="197">
        <v>2031976.9700000007</v>
      </c>
      <c r="K17" s="197"/>
      <c r="L17" s="197">
        <v>1945484.2000000002</v>
      </c>
      <c r="O17" s="184" t="s">
        <v>133</v>
      </c>
      <c r="P17" s="184">
        <v>4702515.74</v>
      </c>
      <c r="Q17" s="206"/>
      <c r="R17" s="189"/>
      <c r="S17" s="48"/>
      <c r="T17" s="48"/>
      <c r="U17" s="189"/>
      <c r="V17" s="197"/>
      <c r="W17" s="198"/>
      <c r="X17" s="197"/>
      <c r="Z17" s="197"/>
      <c r="AA17" s="198"/>
      <c r="AB17" s="197"/>
    </row>
    <row r="18" spans="2:29" x14ac:dyDescent="0.3">
      <c r="B18" s="196"/>
      <c r="C18" s="189"/>
      <c r="D18" s="48"/>
      <c r="E18" s="189"/>
      <c r="F18" s="197"/>
      <c r="G18" s="197"/>
      <c r="H18" s="197"/>
      <c r="I18" s="188"/>
      <c r="J18" s="197"/>
      <c r="K18" s="197"/>
      <c r="L18" s="197"/>
      <c r="P18" s="184">
        <v>5819666.7400000002</v>
      </c>
      <c r="Q18" s="188" t="s">
        <v>9</v>
      </c>
      <c r="R18" s="189"/>
      <c r="S18" s="48"/>
      <c r="T18" s="48"/>
      <c r="U18" s="189"/>
      <c r="V18" s="197"/>
      <c r="W18" s="198"/>
      <c r="X18" s="197"/>
      <c r="Z18" s="197"/>
      <c r="AA18" s="198"/>
      <c r="AB18" s="197"/>
    </row>
    <row r="19" spans="2:29" x14ac:dyDescent="0.3">
      <c r="B19" s="203" t="s">
        <v>10</v>
      </c>
      <c r="C19" s="189"/>
      <c r="D19" s="48"/>
      <c r="E19" s="189"/>
      <c r="F19" s="204">
        <f>F8+F9+F10+F11+F12+F13</f>
        <v>36842048.859999999</v>
      </c>
      <c r="G19" s="197"/>
      <c r="H19" s="204">
        <v>39713836.200000003</v>
      </c>
      <c r="I19" s="188"/>
      <c r="J19" s="204">
        <v>34106180.329999998</v>
      </c>
      <c r="K19" s="197"/>
      <c r="L19" s="204">
        <v>37288927.399999999</v>
      </c>
      <c r="Q19" s="196" t="s">
        <v>151</v>
      </c>
      <c r="R19" s="189"/>
      <c r="S19" s="48">
        <v>11</v>
      </c>
      <c r="T19" s="48"/>
      <c r="U19" s="189"/>
      <c r="V19" s="197">
        <v>37988226.710000001</v>
      </c>
      <c r="W19" s="198"/>
      <c r="X19" s="197">
        <v>43052873.359999999</v>
      </c>
      <c r="Z19" s="197">
        <v>68710530.310000002</v>
      </c>
      <c r="AA19" s="198"/>
      <c r="AB19" s="197">
        <v>80950922.939999998</v>
      </c>
    </row>
    <row r="20" spans="2:29" ht="15.75" x14ac:dyDescent="0.3">
      <c r="Q20" s="196" t="s">
        <v>29</v>
      </c>
      <c r="R20" s="189"/>
      <c r="S20" s="48">
        <v>14</v>
      </c>
      <c r="T20" s="48"/>
      <c r="U20" s="199"/>
      <c r="V20" s="197">
        <v>59695988.450000003</v>
      </c>
      <c r="W20" s="198"/>
      <c r="X20" s="197">
        <v>53382236.600000001</v>
      </c>
      <c r="Z20" s="197">
        <v>68578726.829999998</v>
      </c>
      <c r="AA20" s="198"/>
      <c r="AB20" s="197">
        <v>63004777.859999999</v>
      </c>
      <c r="AC20" s="207"/>
    </row>
    <row r="21" spans="2:29" ht="15.75" x14ac:dyDescent="0.3">
      <c r="B21" s="188" t="s">
        <v>9</v>
      </c>
      <c r="D21" s="173"/>
      <c r="F21" s="197"/>
      <c r="G21" s="208"/>
      <c r="H21" s="208"/>
      <c r="J21" s="197"/>
      <c r="K21" s="209"/>
      <c r="L21" s="209"/>
      <c r="Q21" s="196" t="s">
        <v>25</v>
      </c>
      <c r="R21" s="189"/>
      <c r="S21" s="48">
        <v>17</v>
      </c>
      <c r="T21" s="48"/>
      <c r="U21" s="199"/>
      <c r="V21" s="197">
        <v>82888048.209999993</v>
      </c>
      <c r="W21" s="198"/>
      <c r="X21" s="197">
        <v>76710098.900000006</v>
      </c>
      <c r="Z21" s="197">
        <v>279260277.33999997</v>
      </c>
      <c r="AA21" s="198"/>
      <c r="AB21" s="197">
        <v>268279158.34999999</v>
      </c>
    </row>
    <row r="22" spans="2:29" ht="15.75" x14ac:dyDescent="0.3">
      <c r="B22" s="196" t="s">
        <v>8</v>
      </c>
      <c r="D22" s="173">
        <v>8</v>
      </c>
      <c r="F22" s="197">
        <v>1194506.7</v>
      </c>
      <c r="G22" s="197"/>
      <c r="H22" s="197">
        <v>1183192.3500000001</v>
      </c>
      <c r="J22" s="197">
        <v>2488785.0700000003</v>
      </c>
      <c r="K22" s="197"/>
      <c r="L22" s="197">
        <v>1625858.7400000002</v>
      </c>
      <c r="R22" s="189"/>
      <c r="S22" s="48"/>
      <c r="T22" s="48"/>
      <c r="U22" s="199"/>
      <c r="V22" s="197"/>
      <c r="W22" s="198"/>
      <c r="X22" s="197"/>
      <c r="Z22" s="197"/>
      <c r="AA22" s="198"/>
      <c r="AB22" s="197"/>
    </row>
    <row r="23" spans="2:29" x14ac:dyDescent="0.3">
      <c r="B23" s="210" t="s">
        <v>149</v>
      </c>
      <c r="D23" s="48"/>
      <c r="F23" s="197">
        <v>1194506.7</v>
      </c>
      <c r="G23" s="197"/>
      <c r="H23" s="197">
        <v>1183192.3500000001</v>
      </c>
      <c r="J23" s="197">
        <v>2485585.0700000003</v>
      </c>
      <c r="K23" s="197"/>
      <c r="L23" s="197">
        <v>1622658.7400000002</v>
      </c>
      <c r="Q23" s="203" t="s">
        <v>28</v>
      </c>
      <c r="R23" s="189"/>
      <c r="S23" s="48"/>
      <c r="T23" s="48"/>
      <c r="U23" s="189"/>
      <c r="V23" s="204">
        <v>180572263.37</v>
      </c>
      <c r="W23" s="198"/>
      <c r="X23" s="204">
        <v>173145208.86000001</v>
      </c>
      <c r="Z23" s="204">
        <v>416549534.47999996</v>
      </c>
      <c r="AA23" s="198"/>
      <c r="AB23" s="204">
        <v>412234859.14999998</v>
      </c>
    </row>
    <row r="24" spans="2:29" x14ac:dyDescent="0.3">
      <c r="B24" s="210" t="s">
        <v>6</v>
      </c>
      <c r="D24" s="173"/>
      <c r="F24" s="197">
        <v>0</v>
      </c>
      <c r="G24" s="197"/>
      <c r="H24" s="197">
        <v>0</v>
      </c>
      <c r="J24" s="197">
        <v>3200</v>
      </c>
      <c r="K24" s="197"/>
      <c r="L24" s="197">
        <v>3200</v>
      </c>
      <c r="Q24" s="206"/>
      <c r="R24" s="189"/>
      <c r="S24" s="48"/>
      <c r="T24" s="48"/>
      <c r="U24" s="189"/>
      <c r="V24" s="197"/>
      <c r="W24" s="198"/>
      <c r="X24" s="197"/>
      <c r="Y24" s="194"/>
      <c r="Z24" s="197"/>
      <c r="AA24" s="198"/>
      <c r="AB24" s="197"/>
    </row>
    <row r="25" spans="2:29" x14ac:dyDescent="0.3">
      <c r="B25" s="196" t="s">
        <v>5</v>
      </c>
      <c r="D25" s="173"/>
      <c r="F25" s="197">
        <v>9464.67</v>
      </c>
      <c r="G25" s="197"/>
      <c r="H25" s="197">
        <v>10140.219999999999</v>
      </c>
      <c r="J25" s="197">
        <v>29832.22</v>
      </c>
      <c r="K25" s="197"/>
      <c r="L25" s="197">
        <v>30507.77</v>
      </c>
      <c r="Q25" s="203" t="s">
        <v>27</v>
      </c>
      <c r="R25" s="189"/>
      <c r="S25" s="48"/>
      <c r="T25" s="48"/>
      <c r="U25" s="189"/>
      <c r="V25" s="204">
        <v>266987052.92000002</v>
      </c>
      <c r="W25" s="198"/>
      <c r="X25" s="204">
        <v>243781421.67000002</v>
      </c>
      <c r="Z25" s="204">
        <v>582920756.3499999</v>
      </c>
      <c r="AA25" s="198"/>
      <c r="AB25" s="204">
        <v>556593205.43999994</v>
      </c>
    </row>
    <row r="26" spans="2:29" x14ac:dyDescent="0.3">
      <c r="B26" s="196" t="s">
        <v>4</v>
      </c>
      <c r="D26" s="173">
        <v>9</v>
      </c>
      <c r="F26" s="197">
        <v>194966271.30000001</v>
      </c>
      <c r="G26" s="197"/>
      <c r="H26" s="197">
        <v>203910534.81</v>
      </c>
      <c r="J26" s="197">
        <v>321796904.08999997</v>
      </c>
      <c r="K26" s="197"/>
      <c r="L26" s="197">
        <v>332667283.64999998</v>
      </c>
    </row>
    <row r="27" spans="2:29" x14ac:dyDescent="0.3">
      <c r="B27" s="196" t="s">
        <v>3</v>
      </c>
      <c r="D27" s="173"/>
      <c r="F27" s="197">
        <v>62558.03</v>
      </c>
      <c r="G27" s="197"/>
      <c r="H27" s="197">
        <v>8762.4</v>
      </c>
      <c r="J27" s="197">
        <v>62558.03</v>
      </c>
      <c r="K27" s="197"/>
      <c r="L27" s="197">
        <v>8762.4</v>
      </c>
      <c r="Q27" s="188" t="s">
        <v>122</v>
      </c>
      <c r="S27" s="48"/>
      <c r="T27" s="48"/>
      <c r="U27" s="189"/>
      <c r="V27" s="197"/>
      <c r="W27" s="198"/>
      <c r="X27" s="197"/>
      <c r="Z27" s="197"/>
      <c r="AA27" s="198"/>
      <c r="AB27" s="197"/>
    </row>
    <row r="28" spans="2:29" x14ac:dyDescent="0.3">
      <c r="D28" s="173"/>
      <c r="F28" s="211"/>
      <c r="G28" s="197"/>
      <c r="H28" s="211"/>
      <c r="J28" s="211"/>
      <c r="K28" s="197"/>
      <c r="L28" s="211"/>
      <c r="Q28" s="196" t="s">
        <v>26</v>
      </c>
      <c r="S28" s="48">
        <v>16</v>
      </c>
      <c r="T28" s="48"/>
      <c r="U28" s="189"/>
      <c r="V28" s="197">
        <v>432842995.31999999</v>
      </c>
      <c r="W28" s="198"/>
      <c r="X28" s="197">
        <v>432842995.31999999</v>
      </c>
      <c r="Z28" s="197">
        <v>432842995.31999999</v>
      </c>
      <c r="AA28" s="198"/>
      <c r="AB28" s="197">
        <v>432842995.31999999</v>
      </c>
    </row>
    <row r="29" spans="2:29" x14ac:dyDescent="0.3">
      <c r="Q29" s="196" t="s">
        <v>143</v>
      </c>
      <c r="V29" s="197">
        <v>5999013</v>
      </c>
      <c r="X29" s="197">
        <v>2266650</v>
      </c>
      <c r="Z29" s="212">
        <v>18031836</v>
      </c>
      <c r="AB29" s="212">
        <v>8144643</v>
      </c>
    </row>
    <row r="30" spans="2:29" x14ac:dyDescent="0.3">
      <c r="M30" s="207"/>
      <c r="P30" s="207"/>
      <c r="Q30" s="196" t="s">
        <v>24</v>
      </c>
      <c r="S30" s="48"/>
      <c r="T30" s="48"/>
      <c r="U30" s="189"/>
      <c r="V30" s="213">
        <v>-472754211.68000001</v>
      </c>
      <c r="W30" s="214"/>
      <c r="X30" s="215">
        <v>-434064601.00999999</v>
      </c>
      <c r="Z30" s="216">
        <v>-675311327.92999995</v>
      </c>
      <c r="AA30" s="214"/>
      <c r="AB30" s="215">
        <v>-625959503.79999995</v>
      </c>
    </row>
    <row r="31" spans="2:29" x14ac:dyDescent="0.3">
      <c r="B31" s="203" t="s">
        <v>2</v>
      </c>
      <c r="C31" s="189"/>
      <c r="D31" s="48"/>
      <c r="E31" s="189"/>
      <c r="F31" s="204">
        <f>F22+F26+F27+F25</f>
        <v>196232800.69999999</v>
      </c>
      <c r="G31" s="197"/>
      <c r="H31" s="204">
        <v>205112629.78</v>
      </c>
      <c r="J31" s="204">
        <v>324378079.40999997</v>
      </c>
      <c r="K31" s="197"/>
      <c r="L31" s="204">
        <v>334332412.55999994</v>
      </c>
      <c r="P31" s="207"/>
      <c r="Q31" s="203" t="s">
        <v>23</v>
      </c>
      <c r="R31" s="189"/>
      <c r="S31" s="48"/>
      <c r="T31" s="48"/>
      <c r="U31" s="189"/>
      <c r="V31" s="217">
        <v>-33912203.360000014</v>
      </c>
      <c r="W31" s="198"/>
      <c r="X31" s="204">
        <v>1045044.3100000024</v>
      </c>
      <c r="Z31" s="218">
        <v>-224436496.60999995</v>
      </c>
      <c r="AA31" s="198"/>
      <c r="AB31" s="219">
        <v>-184971865.47999996</v>
      </c>
    </row>
    <row r="32" spans="2:29" x14ac:dyDescent="0.3">
      <c r="D32" s="173"/>
      <c r="F32" s="197"/>
      <c r="G32" s="197"/>
      <c r="H32" s="197"/>
      <c r="J32" s="197"/>
      <c r="K32" s="197"/>
      <c r="L32" s="197"/>
      <c r="Q32" s="206"/>
      <c r="S32" s="173"/>
      <c r="T32" s="173"/>
      <c r="U32" s="189"/>
      <c r="V32" s="220"/>
      <c r="W32" s="221"/>
      <c r="X32" s="220"/>
      <c r="Z32" s="212"/>
      <c r="AA32" s="221"/>
      <c r="AB32" s="220"/>
    </row>
    <row r="33" spans="2:28" ht="15.75" x14ac:dyDescent="0.35">
      <c r="B33" s="222" t="s">
        <v>1</v>
      </c>
      <c r="D33" s="223"/>
      <c r="F33" s="204">
        <f>F31+F19</f>
        <v>233074849.56</v>
      </c>
      <c r="G33" s="197"/>
      <c r="H33" s="204">
        <v>244826465.98000002</v>
      </c>
      <c r="J33" s="204">
        <v>358484259.73999995</v>
      </c>
      <c r="K33" s="197"/>
      <c r="L33" s="204">
        <v>371621339.95999992</v>
      </c>
      <c r="Q33" s="222" t="s">
        <v>22</v>
      </c>
      <c r="S33" s="223"/>
      <c r="T33" s="223"/>
      <c r="V33" s="204">
        <v>233074849.56</v>
      </c>
      <c r="W33" s="224"/>
      <c r="X33" s="204">
        <v>244826465.98000002</v>
      </c>
      <c r="Z33" s="225">
        <v>358484259.73999995</v>
      </c>
      <c r="AA33" s="224"/>
      <c r="AB33" s="204">
        <v>371621339.95999998</v>
      </c>
    </row>
    <row r="34" spans="2:28" ht="15.75" x14ac:dyDescent="0.35">
      <c r="B34" s="226" t="s">
        <v>0</v>
      </c>
      <c r="C34" s="189"/>
      <c r="D34" s="227"/>
      <c r="E34" s="189"/>
      <c r="F34" s="192"/>
      <c r="Q34" s="226" t="s">
        <v>0</v>
      </c>
      <c r="S34" s="223"/>
      <c r="T34" s="223"/>
      <c r="V34" s="211"/>
      <c r="W34" s="224"/>
      <c r="X34" s="211"/>
      <c r="Z34" s="211"/>
      <c r="AA34" s="224"/>
      <c r="AB34" s="211"/>
    </row>
    <row r="35" spans="2:28" x14ac:dyDescent="0.3">
      <c r="R35" s="189"/>
      <c r="S35" s="227"/>
      <c r="T35" s="227"/>
      <c r="U35" s="189"/>
      <c r="V35" s="228">
        <f>F33-V33</f>
        <v>0</v>
      </c>
      <c r="W35" s="229"/>
      <c r="X35" s="228">
        <f>H33-X33</f>
        <v>0</v>
      </c>
      <c r="Y35" s="229"/>
      <c r="Z35" s="228">
        <f>J33-Z33</f>
        <v>0</v>
      </c>
      <c r="AA35" s="229"/>
      <c r="AB35" s="228">
        <f>L33-AB33</f>
        <v>0</v>
      </c>
    </row>
    <row r="36" spans="2:28" x14ac:dyDescent="0.3">
      <c r="AB36" s="231"/>
    </row>
    <row r="37" spans="2:28" ht="15.75" x14ac:dyDescent="0.35">
      <c r="F37" s="230"/>
      <c r="J37" s="207"/>
      <c r="Z37" s="231"/>
    </row>
    <row r="38" spans="2:28" ht="15.75" x14ac:dyDescent="0.35">
      <c r="V38" s="230"/>
      <c r="Z38" s="231"/>
    </row>
    <row r="39" spans="2:28" s="146" customFormat="1" ht="15.75" x14ac:dyDescent="0.35"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</row>
    <row r="40" spans="2:28" s="146" customFormat="1" ht="15" customHeight="1" x14ac:dyDescent="0.35">
      <c r="B40" s="51"/>
      <c r="C40" s="51"/>
      <c r="D40" s="53"/>
      <c r="E40" s="53"/>
      <c r="F40" s="53"/>
      <c r="G40" s="53"/>
      <c r="H40" s="51"/>
      <c r="I40" s="51"/>
      <c r="J40" s="51"/>
      <c r="K40" s="51"/>
      <c r="L40" s="51"/>
    </row>
    <row r="41" spans="2:28" s="146" customFormat="1" ht="15" customHeight="1" x14ac:dyDescent="0.35">
      <c r="B41" s="51"/>
      <c r="C41" s="51"/>
      <c r="D41" s="53"/>
      <c r="E41" s="53"/>
      <c r="F41" s="53"/>
      <c r="G41" s="53"/>
      <c r="H41" s="51"/>
      <c r="I41" s="51"/>
      <c r="J41" s="51"/>
      <c r="K41" s="51"/>
      <c r="L41" s="51"/>
      <c r="Q41" s="51"/>
      <c r="R41" s="51"/>
      <c r="S41" s="53"/>
      <c r="T41" s="53"/>
      <c r="U41" s="53"/>
      <c r="V41" s="53"/>
      <c r="W41" s="53"/>
      <c r="X41" s="51"/>
      <c r="Y41" s="51"/>
      <c r="Z41" s="51"/>
      <c r="AA41" s="51"/>
      <c r="AB41" s="51"/>
    </row>
    <row r="42" spans="2:28" s="146" customFormat="1" ht="15" customHeight="1" x14ac:dyDescent="0.35">
      <c r="B42" s="51"/>
      <c r="C42" s="51"/>
      <c r="D42" s="53"/>
      <c r="E42" s="53"/>
      <c r="F42" s="53"/>
      <c r="G42" s="53"/>
      <c r="H42" s="51"/>
      <c r="I42" s="51"/>
      <c r="J42" s="51"/>
      <c r="K42" s="51"/>
      <c r="L42" s="51"/>
      <c r="Q42" s="51"/>
      <c r="R42" s="51"/>
      <c r="S42" s="53"/>
      <c r="T42" s="53"/>
      <c r="U42" s="53"/>
      <c r="V42" s="53"/>
      <c r="W42" s="53"/>
      <c r="X42" s="51"/>
      <c r="Y42" s="51"/>
      <c r="Z42" s="51"/>
      <c r="AA42" s="51"/>
      <c r="AB42" s="51"/>
    </row>
    <row r="43" spans="2:28" s="146" customFormat="1" ht="15" customHeight="1" x14ac:dyDescent="0.35">
      <c r="B43" s="51"/>
      <c r="C43" s="51"/>
      <c r="D43" s="53"/>
      <c r="E43" s="53"/>
      <c r="F43" s="53"/>
      <c r="G43" s="53"/>
      <c r="H43" s="51"/>
      <c r="I43" s="51"/>
      <c r="J43" s="52"/>
      <c r="K43" s="51"/>
      <c r="L43" s="52"/>
      <c r="Q43" s="51"/>
      <c r="R43" s="51"/>
      <c r="S43" s="53"/>
      <c r="T43" s="53"/>
      <c r="U43" s="53"/>
      <c r="V43" s="53"/>
      <c r="W43" s="53"/>
      <c r="X43" s="51"/>
      <c r="Y43" s="51"/>
      <c r="Z43" s="51"/>
      <c r="AA43" s="51"/>
      <c r="AB43" s="51"/>
    </row>
    <row r="44" spans="2:28" s="146" customFormat="1" ht="15" customHeight="1" x14ac:dyDescent="0.3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Q44" s="51"/>
      <c r="R44" s="51"/>
      <c r="S44" s="53"/>
      <c r="T44" s="53"/>
      <c r="U44" s="53"/>
      <c r="V44" s="53"/>
      <c r="W44" s="53"/>
      <c r="X44" s="51"/>
      <c r="Y44" s="51"/>
      <c r="Z44" s="51"/>
      <c r="AA44" s="51"/>
      <c r="AB44" s="51"/>
    </row>
    <row r="45" spans="2:28" s="146" customFormat="1" ht="15" customHeight="1" x14ac:dyDescent="0.3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2:28" ht="15" customHeight="1" x14ac:dyDescent="0.3">
      <c r="B46" s="53"/>
      <c r="C46" s="51"/>
      <c r="D46" s="53"/>
      <c r="E46" s="53"/>
      <c r="F46" s="53"/>
      <c r="G46" s="53"/>
      <c r="H46" s="53"/>
      <c r="I46" s="53"/>
      <c r="J46" s="53"/>
      <c r="K46" s="53"/>
      <c r="L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2:28" ht="15" customHeight="1" x14ac:dyDescent="0.3">
      <c r="B47" s="53"/>
      <c r="C47" s="51"/>
      <c r="D47" s="53"/>
      <c r="E47" s="53"/>
      <c r="F47" s="53"/>
      <c r="G47" s="53"/>
      <c r="H47" s="53"/>
      <c r="I47" s="53"/>
      <c r="J47" s="54"/>
      <c r="K47" s="53"/>
      <c r="L47" s="53"/>
      <c r="Q47" s="53"/>
      <c r="R47" s="51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2:28" ht="15" customHeight="1" x14ac:dyDescent="0.3">
      <c r="B48" s="53"/>
      <c r="C48" s="51"/>
      <c r="D48" s="53"/>
      <c r="E48" s="53"/>
      <c r="F48" s="53"/>
      <c r="G48" s="53"/>
      <c r="H48" s="53"/>
      <c r="I48" s="53"/>
      <c r="J48" s="53"/>
      <c r="K48" s="53"/>
      <c r="L48" s="53"/>
      <c r="Q48" s="53"/>
      <c r="R48" s="51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6:28" ht="15" customHeight="1" x14ac:dyDescent="0.3">
      <c r="Q49" s="53"/>
      <c r="R49" s="51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4" spans="6:28" ht="15.75" x14ac:dyDescent="0.35">
      <c r="F54" s="230"/>
    </row>
    <row r="55" spans="6:28" ht="15.75" x14ac:dyDescent="0.35">
      <c r="F55" s="230"/>
      <c r="V55" s="230"/>
    </row>
    <row r="56" spans="6:28" ht="15.75" x14ac:dyDescent="0.35">
      <c r="F56" s="232"/>
      <c r="V56" s="230"/>
    </row>
    <row r="57" spans="6:28" x14ac:dyDescent="0.3">
      <c r="V57" s="232"/>
    </row>
  </sheetData>
  <mergeCells count="17">
    <mergeCell ref="A1:M2"/>
    <mergeCell ref="B4:B6"/>
    <mergeCell ref="D4:D6"/>
    <mergeCell ref="F5:F6"/>
    <mergeCell ref="H5:H6"/>
    <mergeCell ref="J5:J6"/>
    <mergeCell ref="L5:L6"/>
    <mergeCell ref="F4:H4"/>
    <mergeCell ref="J4:L4"/>
    <mergeCell ref="AB5:AB6"/>
    <mergeCell ref="V4:X4"/>
    <mergeCell ref="Z4:AB4"/>
    <mergeCell ref="Q4:Q6"/>
    <mergeCell ref="S4:S6"/>
    <mergeCell ref="V5:V6"/>
    <mergeCell ref="X5:X6"/>
    <mergeCell ref="Z5:Z6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39"/>
  <sheetViews>
    <sheetView showGridLines="0" topLeftCell="A4" zoomScale="80" zoomScaleNormal="80" workbookViewId="0">
      <selection activeCell="N29" sqref="N29"/>
    </sheetView>
  </sheetViews>
  <sheetFormatPr defaultRowHeight="15" x14ac:dyDescent="0.3"/>
  <cols>
    <col min="1" max="1" width="9.33203125" style="184" customWidth="1"/>
    <col min="2" max="2" width="67.6640625" style="184" customWidth="1"/>
    <col min="3" max="3" width="2" style="184" customWidth="1"/>
    <col min="4" max="4" width="8.6640625" style="184" bestFit="1" customWidth="1"/>
    <col min="5" max="5" width="2.33203125" style="184" customWidth="1"/>
    <col min="6" max="6" width="15.83203125" style="184" customWidth="1"/>
    <col min="7" max="7" width="2.83203125" style="184" customWidth="1"/>
    <col min="8" max="8" width="15.83203125" style="184" customWidth="1"/>
    <col min="9" max="9" width="2.83203125" style="184" customWidth="1"/>
    <col min="10" max="10" width="15.83203125" style="184" customWidth="1"/>
    <col min="11" max="11" width="2.83203125" style="184" customWidth="1"/>
    <col min="12" max="12" width="15.83203125" style="184" customWidth="1"/>
    <col min="13" max="13" width="2.83203125" style="266" customWidth="1"/>
    <col min="14" max="14" width="15.83203125" style="184" customWidth="1"/>
    <col min="15" max="15" width="2.83203125" style="184" customWidth="1"/>
    <col min="16" max="16" width="15.83203125" style="184" customWidth="1"/>
    <col min="17" max="17" width="2.83203125" style="184" customWidth="1"/>
    <col min="18" max="18" width="15.83203125" style="184" customWidth="1"/>
    <col min="19" max="19" width="2.83203125" style="184" customWidth="1"/>
    <col min="20" max="20" width="15.83203125" style="184" customWidth="1"/>
    <col min="21" max="23" width="12.83203125" style="184" customWidth="1"/>
    <col min="24" max="24" width="12.5" style="184" customWidth="1"/>
    <col min="25" max="25" width="16.1640625" style="184" bestFit="1" customWidth="1"/>
    <col min="26" max="26" width="9.33203125" style="184"/>
    <col min="27" max="27" width="15.1640625" style="184" bestFit="1" customWidth="1"/>
    <col min="28" max="16384" width="9.33203125" style="184"/>
  </cols>
  <sheetData>
    <row r="1" spans="1:28" ht="16.5" customHeight="1" x14ac:dyDescent="0.3">
      <c r="A1" s="364" t="s">
        <v>130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46"/>
      <c r="V1" s="233"/>
    </row>
    <row r="2" spans="1:28" ht="32.25" customHeight="1" x14ac:dyDescent="0.3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46"/>
      <c r="V2" s="233"/>
    </row>
    <row r="3" spans="1:28" ht="9.75" customHeight="1" x14ac:dyDescent="0.3">
      <c r="A3" s="46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65"/>
      <c r="V3" s="233"/>
    </row>
    <row r="4" spans="1:28" ht="18" x14ac:dyDescent="0.3">
      <c r="A4" s="46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65"/>
      <c r="N4" s="366"/>
      <c r="O4" s="366"/>
      <c r="P4" s="366"/>
      <c r="V4" s="233"/>
    </row>
    <row r="5" spans="1:28" x14ac:dyDescent="0.3">
      <c r="A5" s="166"/>
      <c r="B5" s="167"/>
      <c r="C5" s="166"/>
      <c r="D5" s="167"/>
      <c r="E5" s="166"/>
      <c r="F5" s="365" t="s">
        <v>19</v>
      </c>
      <c r="G5" s="365"/>
      <c r="H5" s="365"/>
      <c r="I5" s="168"/>
      <c r="J5" s="365" t="s">
        <v>19</v>
      </c>
      <c r="K5" s="365"/>
      <c r="L5" s="365"/>
      <c r="M5" s="168"/>
      <c r="N5" s="169" t="s">
        <v>18</v>
      </c>
      <c r="O5" s="169"/>
      <c r="P5" s="169"/>
      <c r="R5" s="169" t="s">
        <v>18</v>
      </c>
      <c r="S5" s="169"/>
      <c r="T5" s="169"/>
      <c r="V5" s="233"/>
    </row>
    <row r="6" spans="1:28" ht="15.75" customHeight="1" x14ac:dyDescent="0.3">
      <c r="A6" s="166"/>
      <c r="B6" s="355" t="s">
        <v>51</v>
      </c>
      <c r="C6" s="166"/>
      <c r="D6" s="357" t="s">
        <v>20</v>
      </c>
      <c r="E6" s="166"/>
      <c r="F6" s="362" t="s">
        <v>173</v>
      </c>
      <c r="G6" s="362"/>
      <c r="H6" s="362"/>
      <c r="I6" s="170"/>
      <c r="J6" s="362" t="s">
        <v>167</v>
      </c>
      <c r="K6" s="362"/>
      <c r="L6" s="362"/>
      <c r="M6" s="170"/>
      <c r="N6" s="362" t="s">
        <v>173</v>
      </c>
      <c r="O6" s="362"/>
      <c r="P6" s="362"/>
      <c r="R6" s="362" t="s">
        <v>167</v>
      </c>
      <c r="S6" s="362"/>
      <c r="T6" s="362"/>
      <c r="V6" s="233"/>
    </row>
    <row r="7" spans="1:28" x14ac:dyDescent="0.3">
      <c r="A7" s="166"/>
      <c r="B7" s="355"/>
      <c r="C7" s="166"/>
      <c r="D7" s="357"/>
      <c r="E7" s="166"/>
      <c r="F7" s="363"/>
      <c r="G7" s="363"/>
      <c r="H7" s="363"/>
      <c r="I7" s="179"/>
      <c r="J7" s="363"/>
      <c r="K7" s="363"/>
      <c r="L7" s="363"/>
      <c r="M7" s="170"/>
      <c r="N7" s="363"/>
      <c r="O7" s="363"/>
      <c r="P7" s="363"/>
      <c r="R7" s="363"/>
      <c r="S7" s="363"/>
      <c r="T7" s="363"/>
      <c r="V7" s="233"/>
    </row>
    <row r="8" spans="1:28" x14ac:dyDescent="0.3">
      <c r="B8" s="356"/>
      <c r="C8" s="189"/>
      <c r="D8" s="358"/>
      <c r="E8" s="187"/>
      <c r="F8" s="234">
        <v>2021</v>
      </c>
      <c r="G8" s="235"/>
      <c r="H8" s="234">
        <v>2020</v>
      </c>
      <c r="I8" s="236"/>
      <c r="J8" s="234">
        <v>2021</v>
      </c>
      <c r="K8" s="235"/>
      <c r="L8" s="234">
        <v>2020</v>
      </c>
      <c r="M8" s="236"/>
      <c r="N8" s="234">
        <v>2021</v>
      </c>
      <c r="O8" s="235"/>
      <c r="P8" s="234">
        <v>2020</v>
      </c>
      <c r="Q8" s="173"/>
      <c r="R8" s="234">
        <v>2021</v>
      </c>
      <c r="S8" s="235"/>
      <c r="T8" s="234">
        <v>2020</v>
      </c>
      <c r="V8" s="233"/>
    </row>
    <row r="9" spans="1:28" ht="30" x14ac:dyDescent="0.3">
      <c r="B9" s="237"/>
      <c r="C9" s="189"/>
      <c r="D9" s="238"/>
      <c r="E9" s="187"/>
      <c r="F9" s="239"/>
      <c r="G9" s="186"/>
      <c r="H9" s="88" t="s">
        <v>165</v>
      </c>
      <c r="I9" s="191"/>
      <c r="J9" s="239"/>
      <c r="K9" s="186"/>
      <c r="L9" s="88" t="s">
        <v>165</v>
      </c>
      <c r="M9" s="240"/>
      <c r="N9" s="241"/>
      <c r="O9" s="242"/>
      <c r="P9" s="88" t="s">
        <v>165</v>
      </c>
      <c r="Q9" s="195"/>
      <c r="R9" s="241"/>
      <c r="S9" s="242"/>
      <c r="T9" s="88" t="s">
        <v>165</v>
      </c>
      <c r="V9" s="233"/>
    </row>
    <row r="10" spans="1:28" ht="6" customHeight="1" x14ac:dyDescent="0.3">
      <c r="B10" s="243"/>
      <c r="C10" s="189"/>
      <c r="D10" s="187"/>
      <c r="E10" s="187"/>
      <c r="F10" s="172"/>
      <c r="G10" s="186"/>
      <c r="H10" s="172"/>
      <c r="I10" s="172"/>
      <c r="J10" s="172"/>
      <c r="K10" s="186"/>
      <c r="L10" s="172"/>
      <c r="M10" s="236"/>
      <c r="N10" s="172"/>
      <c r="O10" s="186"/>
      <c r="P10" s="172"/>
      <c r="R10" s="172"/>
      <c r="S10" s="186"/>
      <c r="T10" s="172"/>
      <c r="V10" s="233"/>
    </row>
    <row r="11" spans="1:28" ht="15.75" x14ac:dyDescent="0.35">
      <c r="B11" s="244" t="s">
        <v>50</v>
      </c>
      <c r="C11" s="189"/>
      <c r="D11" s="48">
        <v>20</v>
      </c>
      <c r="E11" s="48"/>
      <c r="F11" s="42">
        <v>31012587.460000001</v>
      </c>
      <c r="G11" s="245"/>
      <c r="H11" s="56">
        <v>30690645.240000002</v>
      </c>
      <c r="I11" s="56"/>
      <c r="J11" s="42">
        <v>9984336.2799999993</v>
      </c>
      <c r="K11" s="245"/>
      <c r="L11" s="56">
        <v>8578559.4400000051</v>
      </c>
      <c r="M11" s="77"/>
      <c r="N11" s="42">
        <v>53372213.810000002</v>
      </c>
      <c r="O11" s="245"/>
      <c r="P11" s="56">
        <v>47004982.670000002</v>
      </c>
      <c r="R11" s="42">
        <v>15478896.390000001</v>
      </c>
      <c r="S11" s="245"/>
      <c r="T11" s="56">
        <v>12710297.380000006</v>
      </c>
      <c r="V11" s="246"/>
      <c r="W11" s="247"/>
      <c r="X11" s="247"/>
      <c r="Y11" s="248"/>
      <c r="Z11" s="248"/>
      <c r="AA11" s="248"/>
      <c r="AB11" s="248"/>
    </row>
    <row r="12" spans="1:28" ht="15.75" x14ac:dyDescent="0.35">
      <c r="B12" s="244" t="s">
        <v>49</v>
      </c>
      <c r="C12" s="189"/>
      <c r="D12" s="48">
        <v>21</v>
      </c>
      <c r="E12" s="48"/>
      <c r="F12" s="42">
        <v>-29076280.200000003</v>
      </c>
      <c r="G12" s="245"/>
      <c r="H12" s="56">
        <v>-31430907.75</v>
      </c>
      <c r="I12" s="56"/>
      <c r="J12" s="42">
        <v>-10475899.76</v>
      </c>
      <c r="K12" s="245"/>
      <c r="L12" s="56">
        <v>-10105253.449999999</v>
      </c>
      <c r="M12" s="77"/>
      <c r="N12" s="42">
        <v>-40046881.909999996</v>
      </c>
      <c r="O12" s="245"/>
      <c r="P12" s="56">
        <v>-43948541.549999997</v>
      </c>
      <c r="R12" s="42">
        <v>-13951703.720000001</v>
      </c>
      <c r="S12" s="245"/>
      <c r="T12" s="56">
        <v>-13782166.339999996</v>
      </c>
      <c r="W12" s="247"/>
      <c r="X12" s="247"/>
      <c r="Y12" s="248"/>
      <c r="Z12" s="248"/>
      <c r="AA12" s="248"/>
      <c r="AB12" s="248"/>
    </row>
    <row r="13" spans="1:28" ht="6" customHeight="1" x14ac:dyDescent="0.35">
      <c r="B13" s="210"/>
      <c r="C13" s="189"/>
      <c r="D13" s="48"/>
      <c r="E13" s="48"/>
      <c r="G13" s="245"/>
      <c r="H13" s="56"/>
      <c r="I13" s="56"/>
      <c r="K13" s="245"/>
      <c r="L13" s="56"/>
      <c r="M13" s="77"/>
      <c r="O13" s="245"/>
      <c r="P13" s="56"/>
      <c r="S13" s="245"/>
      <c r="T13" s="56"/>
      <c r="W13" s="247"/>
      <c r="X13" s="247"/>
      <c r="Y13" s="248"/>
      <c r="Z13" s="248"/>
      <c r="AA13" s="248"/>
      <c r="AB13" s="248"/>
    </row>
    <row r="14" spans="1:28" ht="15.75" x14ac:dyDescent="0.35">
      <c r="B14" s="249" t="s">
        <v>48</v>
      </c>
      <c r="F14" s="57">
        <v>1936307.2599999979</v>
      </c>
      <c r="G14" s="250"/>
      <c r="H14" s="57">
        <v>-740262.50999999791</v>
      </c>
      <c r="I14" s="78"/>
      <c r="J14" s="57">
        <v>-491563.48000000045</v>
      </c>
      <c r="K14" s="250"/>
      <c r="L14" s="57">
        <v>-1526694.0099999942</v>
      </c>
      <c r="M14" s="78"/>
      <c r="N14" s="57">
        <v>13325331.900000006</v>
      </c>
      <c r="O14" s="250"/>
      <c r="P14" s="57">
        <v>3056441.1200000048</v>
      </c>
      <c r="R14" s="57">
        <v>1527192.67</v>
      </c>
      <c r="S14" s="250"/>
      <c r="T14" s="57">
        <v>-1071868.9599999897</v>
      </c>
      <c r="W14" s="247"/>
      <c r="X14" s="247"/>
      <c r="Y14" s="248"/>
      <c r="Z14" s="248"/>
      <c r="AA14" s="248"/>
      <c r="AB14" s="248"/>
    </row>
    <row r="15" spans="1:28" ht="6" customHeight="1" x14ac:dyDescent="0.35">
      <c r="G15" s="250"/>
      <c r="H15" s="42"/>
      <c r="I15" s="42"/>
      <c r="K15" s="250"/>
      <c r="L15" s="42"/>
      <c r="M15" s="79"/>
      <c r="O15" s="250"/>
      <c r="P15" s="42"/>
      <c r="S15" s="250"/>
      <c r="T15" s="42"/>
      <c r="W15" s="247"/>
      <c r="X15" s="247"/>
      <c r="Y15" s="248"/>
      <c r="Z15" s="248"/>
      <c r="AA15" s="248"/>
      <c r="AB15" s="248"/>
    </row>
    <row r="16" spans="1:28" ht="15.75" x14ac:dyDescent="0.35">
      <c r="B16" s="251" t="s">
        <v>47</v>
      </c>
      <c r="F16" s="58">
        <v>-24246932.300000001</v>
      </c>
      <c r="G16" s="250"/>
      <c r="H16" s="58">
        <v>-16815944.490000006</v>
      </c>
      <c r="I16" s="58"/>
      <c r="J16" s="58">
        <v>-12745700.48</v>
      </c>
      <c r="K16" s="250"/>
      <c r="L16" s="58">
        <v>-5235819.9100000048</v>
      </c>
      <c r="M16" s="80"/>
      <c r="N16" s="58">
        <v>-32439065.910000004</v>
      </c>
      <c r="O16" s="250"/>
      <c r="P16" s="58">
        <v>-31245200.760000005</v>
      </c>
      <c r="R16" s="58">
        <v>-15952907.439999999</v>
      </c>
      <c r="S16" s="250"/>
      <c r="T16" s="58">
        <v>-8973875.8500000071</v>
      </c>
      <c r="V16" s="233"/>
      <c r="W16" s="247"/>
      <c r="X16" s="247"/>
      <c r="Y16" s="247"/>
      <c r="Z16" s="252"/>
      <c r="AA16" s="253"/>
      <c r="AB16" s="247"/>
    </row>
    <row r="17" spans="2:28" ht="15.75" x14ac:dyDescent="0.35">
      <c r="B17" s="254" t="s">
        <v>141</v>
      </c>
      <c r="D17" s="48">
        <v>22</v>
      </c>
      <c r="E17" s="48"/>
      <c r="F17" s="42">
        <v>-15806917.749999998</v>
      </c>
      <c r="G17" s="250"/>
      <c r="H17" s="56">
        <v>-16623986.040000005</v>
      </c>
      <c r="I17" s="56"/>
      <c r="J17" s="42">
        <v>-5146474.5500000007</v>
      </c>
      <c r="K17" s="250"/>
      <c r="L17" s="56">
        <v>-5108625.0200000051</v>
      </c>
      <c r="M17" s="77"/>
      <c r="N17" s="42">
        <v>-24902515.440000001</v>
      </c>
      <c r="O17" s="245"/>
      <c r="P17" s="56">
        <v>-28997307.120000008</v>
      </c>
      <c r="R17" s="42">
        <v>-8335331.379999999</v>
      </c>
      <c r="S17" s="245"/>
      <c r="T17" s="56">
        <v>-8238334.2700000079</v>
      </c>
      <c r="W17" s="247"/>
      <c r="X17" s="247"/>
      <c r="Y17" s="247"/>
      <c r="Z17" s="252"/>
      <c r="AA17" s="247"/>
      <c r="AB17" s="247"/>
    </row>
    <row r="18" spans="2:28" ht="15.75" x14ac:dyDescent="0.35">
      <c r="B18" s="254" t="s">
        <v>155</v>
      </c>
      <c r="D18" s="173">
        <v>23</v>
      </c>
      <c r="F18" s="42">
        <v>-832565.27</v>
      </c>
      <c r="G18" s="250"/>
      <c r="H18" s="56">
        <v>-53925.75</v>
      </c>
      <c r="I18" s="56"/>
      <c r="J18" s="42">
        <v>-73414</v>
      </c>
      <c r="K18" s="250"/>
      <c r="L18" s="56">
        <v>-22000</v>
      </c>
      <c r="M18" s="77"/>
      <c r="N18" s="42">
        <v>-832565.27</v>
      </c>
      <c r="O18" s="245"/>
      <c r="P18" s="56">
        <v>1396.8099999999977</v>
      </c>
      <c r="Q18" s="231"/>
      <c r="R18" s="42">
        <v>-73414</v>
      </c>
      <c r="S18" s="245"/>
      <c r="T18" s="56">
        <v>33322.559999999998</v>
      </c>
      <c r="U18" s="231"/>
      <c r="V18" s="255"/>
      <c r="W18" s="247"/>
      <c r="X18" s="247"/>
      <c r="Y18" s="247"/>
      <c r="Z18" s="252"/>
      <c r="AA18" s="247"/>
      <c r="AB18" s="247"/>
    </row>
    <row r="19" spans="2:28" ht="15.75" x14ac:dyDescent="0.35">
      <c r="B19" s="254" t="s">
        <v>45</v>
      </c>
      <c r="D19" s="173"/>
      <c r="F19" s="42">
        <v>-82669.56</v>
      </c>
      <c r="G19" s="250"/>
      <c r="H19" s="56">
        <v>-152568.15</v>
      </c>
      <c r="I19" s="56"/>
      <c r="J19" s="42">
        <v>-43379.95</v>
      </c>
      <c r="K19" s="250"/>
      <c r="L19" s="56">
        <v>-43946.749999999993</v>
      </c>
      <c r="M19" s="77"/>
      <c r="N19" s="42">
        <v>-664385</v>
      </c>
      <c r="O19" s="245"/>
      <c r="P19" s="56">
        <v>-732417.66</v>
      </c>
      <c r="R19" s="42">
        <v>-244968.92</v>
      </c>
      <c r="S19" s="245"/>
      <c r="T19" s="56">
        <v>-232147.71000000002</v>
      </c>
      <c r="Y19" s="247"/>
      <c r="Z19" s="252"/>
      <c r="AA19" s="247"/>
      <c r="AB19" s="247"/>
    </row>
    <row r="20" spans="2:28" ht="15.75" x14ac:dyDescent="0.35">
      <c r="B20" s="254" t="s">
        <v>44</v>
      </c>
      <c r="D20" s="48">
        <v>24</v>
      </c>
      <c r="E20" s="48"/>
      <c r="F20" s="42">
        <v>-7047119.21</v>
      </c>
      <c r="G20" s="250"/>
      <c r="H20" s="56">
        <v>15578.46</v>
      </c>
      <c r="I20" s="56"/>
      <c r="J20" s="42">
        <v>-7059648.9100000001</v>
      </c>
      <c r="K20" s="250"/>
      <c r="L20" s="56">
        <v>3987.1299999999992</v>
      </c>
      <c r="M20" s="77"/>
      <c r="N20" s="42">
        <v>-6227151.6900000004</v>
      </c>
      <c r="O20" s="245"/>
      <c r="P20" s="56">
        <v>-1531848.5099999998</v>
      </c>
      <c r="Q20" s="256"/>
      <c r="R20" s="42">
        <v>-7024123.0700000003</v>
      </c>
      <c r="S20" s="245"/>
      <c r="T20" s="56">
        <v>-681837.25</v>
      </c>
      <c r="U20" s="256"/>
      <c r="V20" s="255"/>
      <c r="W20" s="255"/>
      <c r="Y20" s="247"/>
      <c r="Z20" s="252"/>
      <c r="AA20" s="247"/>
      <c r="AB20" s="247"/>
    </row>
    <row r="21" spans="2:28" ht="15.75" x14ac:dyDescent="0.35">
      <c r="B21" s="254" t="s">
        <v>46</v>
      </c>
      <c r="D21" s="48"/>
      <c r="E21" s="48"/>
      <c r="F21" s="42">
        <v>0</v>
      </c>
      <c r="G21" s="250"/>
      <c r="H21" s="56">
        <v>0</v>
      </c>
      <c r="I21" s="56"/>
      <c r="J21" s="42">
        <v>0</v>
      </c>
      <c r="K21" s="250"/>
      <c r="L21" s="56">
        <v>0</v>
      </c>
      <c r="M21" s="77"/>
      <c r="N21" s="42">
        <v>0</v>
      </c>
      <c r="O21" s="245"/>
      <c r="P21" s="56">
        <v>0</v>
      </c>
      <c r="Q21" s="255"/>
      <c r="R21" s="42">
        <v>0</v>
      </c>
      <c r="S21" s="245"/>
      <c r="T21" s="56">
        <v>0</v>
      </c>
      <c r="U21" s="255"/>
      <c r="W21" s="247"/>
      <c r="X21" s="247"/>
      <c r="Y21" s="247"/>
      <c r="Z21" s="252"/>
      <c r="AA21" s="247"/>
      <c r="AB21" s="247"/>
    </row>
    <row r="22" spans="2:28" ht="15.75" x14ac:dyDescent="0.35">
      <c r="B22" s="254" t="s">
        <v>43</v>
      </c>
      <c r="D22" s="173">
        <v>25</v>
      </c>
      <c r="F22" s="42">
        <v>-477660.50999999995</v>
      </c>
      <c r="G22" s="250"/>
      <c r="H22" s="56">
        <v>-1043.0100000000239</v>
      </c>
      <c r="I22" s="56"/>
      <c r="J22" s="42">
        <v>-422783.06999999995</v>
      </c>
      <c r="K22" s="250"/>
      <c r="L22" s="56">
        <v>-65235.270000000011</v>
      </c>
      <c r="M22" s="77"/>
      <c r="N22" s="42">
        <v>187551.49000000005</v>
      </c>
      <c r="O22" s="245"/>
      <c r="P22" s="56">
        <v>14975.72000000003</v>
      </c>
      <c r="R22" s="42">
        <v>-275070.06999999995</v>
      </c>
      <c r="S22" s="245"/>
      <c r="T22" s="56">
        <v>145120.81999999998</v>
      </c>
      <c r="W22" s="247"/>
      <c r="X22" s="247"/>
      <c r="Y22" s="247"/>
      <c r="Z22" s="252"/>
      <c r="AA22" s="247"/>
      <c r="AB22" s="247"/>
    </row>
    <row r="23" spans="2:28" ht="6" customHeight="1" x14ac:dyDescent="0.35">
      <c r="F23" s="42"/>
      <c r="G23" s="250"/>
      <c r="H23" s="42"/>
      <c r="I23" s="42"/>
      <c r="J23" s="42"/>
      <c r="K23" s="250"/>
      <c r="L23" s="42"/>
      <c r="M23" s="79"/>
      <c r="N23" s="42"/>
      <c r="O23" s="250"/>
      <c r="P23" s="42"/>
      <c r="R23" s="42"/>
      <c r="S23" s="250"/>
      <c r="T23" s="42"/>
      <c r="W23" s="247"/>
      <c r="X23" s="247"/>
      <c r="Y23" s="257"/>
      <c r="Z23" s="248"/>
      <c r="AA23" s="248"/>
      <c r="AB23" s="248"/>
    </row>
    <row r="24" spans="2:28" ht="15.75" x14ac:dyDescent="0.35">
      <c r="B24" s="258" t="s">
        <v>42</v>
      </c>
      <c r="F24" s="57">
        <v>-22310625.040000003</v>
      </c>
      <c r="G24" s="250"/>
      <c r="H24" s="57">
        <v>-17556207.000000004</v>
      </c>
      <c r="I24" s="78"/>
      <c r="J24" s="57">
        <v>-13237263.960000001</v>
      </c>
      <c r="K24" s="250"/>
      <c r="L24" s="57">
        <v>-6762513.919999999</v>
      </c>
      <c r="M24" s="78"/>
      <c r="N24" s="57">
        <v>-19113734.009999998</v>
      </c>
      <c r="O24" s="250"/>
      <c r="P24" s="57">
        <v>-28188759.640000001</v>
      </c>
      <c r="R24" s="57">
        <v>-14425714.77</v>
      </c>
      <c r="S24" s="250"/>
      <c r="T24" s="57">
        <v>-10045744.809999997</v>
      </c>
      <c r="V24" s="255"/>
      <c r="W24" s="247"/>
      <c r="X24" s="247"/>
      <c r="Y24" s="248"/>
      <c r="Z24" s="248"/>
      <c r="AA24" s="248"/>
      <c r="AB24" s="248"/>
    </row>
    <row r="25" spans="2:28" ht="6" customHeight="1" x14ac:dyDescent="0.35">
      <c r="F25" s="42"/>
      <c r="G25" s="250"/>
      <c r="H25" s="42"/>
      <c r="I25" s="42"/>
      <c r="J25" s="42"/>
      <c r="K25" s="250"/>
      <c r="L25" s="42"/>
      <c r="M25" s="79"/>
      <c r="N25" s="42"/>
      <c r="O25" s="250"/>
      <c r="P25" s="42"/>
      <c r="R25" s="42"/>
      <c r="S25" s="250"/>
      <c r="T25" s="42"/>
      <c r="W25" s="247"/>
      <c r="X25" s="247"/>
      <c r="Y25" s="248"/>
      <c r="Z25" s="248"/>
      <c r="AA25" s="248"/>
      <c r="AB25" s="248"/>
    </row>
    <row r="26" spans="2:28" ht="15.75" x14ac:dyDescent="0.35">
      <c r="B26" s="184" t="s">
        <v>41</v>
      </c>
      <c r="D26" s="48">
        <v>26</v>
      </c>
      <c r="E26" s="48"/>
      <c r="F26" s="42">
        <v>1210264.8899999999</v>
      </c>
      <c r="G26" s="250"/>
      <c r="H26" s="56">
        <v>2034832.77</v>
      </c>
      <c r="I26" s="56"/>
      <c r="J26" s="42">
        <v>379408.81</v>
      </c>
      <c r="K26" s="250"/>
      <c r="L26" s="56">
        <v>516496.47</v>
      </c>
      <c r="M26" s="77"/>
      <c r="N26" s="42">
        <v>1229263.24</v>
      </c>
      <c r="O26" s="245"/>
      <c r="P26" s="56">
        <v>2097424.4900000002</v>
      </c>
      <c r="R26" s="42">
        <v>382220.13</v>
      </c>
      <c r="S26" s="245"/>
      <c r="T26" s="56">
        <v>575483.86</v>
      </c>
      <c r="U26" s="247"/>
      <c r="W26" s="247"/>
      <c r="X26" s="247"/>
      <c r="Y26" s="248"/>
      <c r="Z26" s="248"/>
      <c r="AA26" s="248"/>
      <c r="AB26" s="248"/>
    </row>
    <row r="27" spans="2:28" ht="15.75" x14ac:dyDescent="0.35">
      <c r="B27" s="184" t="s">
        <v>40</v>
      </c>
      <c r="D27" s="48">
        <v>26</v>
      </c>
      <c r="E27" s="48"/>
      <c r="F27" s="42">
        <v>-10856727.67</v>
      </c>
      <c r="G27" s="250"/>
      <c r="H27" s="56">
        <v>-5300010.4000000004</v>
      </c>
      <c r="I27" s="56"/>
      <c r="J27" s="42">
        <v>-4242902.41</v>
      </c>
      <c r="K27" s="250"/>
      <c r="L27" s="56">
        <v>-1953526.3100000005</v>
      </c>
      <c r="M27" s="77"/>
      <c r="N27" s="42">
        <v>-21869754.84</v>
      </c>
      <c r="O27" s="245"/>
      <c r="P27" s="56">
        <v>-10773713.76</v>
      </c>
      <c r="R27" s="42">
        <v>-7707966.3099999996</v>
      </c>
      <c r="S27" s="245"/>
      <c r="T27" s="56">
        <v>-3508853.81</v>
      </c>
      <c r="U27" s="247"/>
      <c r="W27" s="247"/>
      <c r="X27" s="247"/>
      <c r="Y27" s="248"/>
      <c r="Z27" s="248"/>
      <c r="AA27" s="248"/>
      <c r="AB27" s="248"/>
    </row>
    <row r="28" spans="2:28" ht="6" customHeight="1" x14ac:dyDescent="0.35">
      <c r="F28" s="42"/>
      <c r="G28" s="250"/>
      <c r="H28" s="42"/>
      <c r="I28" s="42"/>
      <c r="J28" s="42"/>
      <c r="K28" s="250"/>
      <c r="L28" s="42"/>
      <c r="M28" s="79"/>
      <c r="N28" s="42"/>
      <c r="O28" s="250"/>
      <c r="P28" s="42"/>
      <c r="R28" s="42"/>
      <c r="S28" s="250"/>
      <c r="T28" s="42"/>
      <c r="W28" s="247"/>
      <c r="X28" s="247"/>
      <c r="Y28" s="248"/>
      <c r="Z28" s="248"/>
      <c r="AA28" s="248"/>
      <c r="AB28" s="248"/>
    </row>
    <row r="29" spans="2:28" ht="15.75" x14ac:dyDescent="0.35">
      <c r="B29" s="259" t="s">
        <v>39</v>
      </c>
      <c r="F29" s="174">
        <v>-31957087.82</v>
      </c>
      <c r="G29" s="250"/>
      <c r="H29" s="174">
        <v>-20821384.630000003</v>
      </c>
      <c r="I29" s="78"/>
      <c r="J29" s="174">
        <v>-17100757.560000002</v>
      </c>
      <c r="K29" s="250"/>
      <c r="L29" s="174">
        <v>-8199543.7599999998</v>
      </c>
      <c r="M29" s="78"/>
      <c r="N29" s="174">
        <v>-39754225.609999999</v>
      </c>
      <c r="O29" s="250"/>
      <c r="P29" s="174">
        <v>-36865048.909999996</v>
      </c>
      <c r="R29" s="174">
        <v>-21751460.949999999</v>
      </c>
      <c r="S29" s="250"/>
      <c r="T29" s="174">
        <v>-12979114.759999998</v>
      </c>
      <c r="V29" s="260"/>
      <c r="W29" s="247"/>
      <c r="X29" s="247"/>
      <c r="Y29" s="248"/>
      <c r="Z29" s="248"/>
      <c r="AA29" s="248"/>
      <c r="AB29" s="248"/>
    </row>
    <row r="30" spans="2:28" ht="6" customHeight="1" x14ac:dyDescent="0.35">
      <c r="F30" s="42"/>
      <c r="G30" s="250"/>
      <c r="H30" s="42"/>
      <c r="I30" s="42"/>
      <c r="J30" s="42"/>
      <c r="K30" s="250"/>
      <c r="L30" s="42"/>
      <c r="M30" s="79"/>
      <c r="N30" s="42"/>
      <c r="O30" s="250"/>
      <c r="P30" s="42"/>
      <c r="R30" s="42"/>
      <c r="S30" s="250"/>
      <c r="T30" s="42"/>
      <c r="W30" s="247"/>
      <c r="X30" s="247"/>
      <c r="Y30" s="248"/>
      <c r="Z30" s="248"/>
      <c r="AA30" s="248"/>
      <c r="AB30" s="248"/>
    </row>
    <row r="31" spans="2:28" ht="15.75" x14ac:dyDescent="0.35">
      <c r="B31" s="184" t="s">
        <v>38</v>
      </c>
      <c r="F31" s="42">
        <v>0</v>
      </c>
      <c r="G31" s="261"/>
      <c r="H31" s="56">
        <v>0</v>
      </c>
      <c r="I31" s="56"/>
      <c r="J31" s="42">
        <v>0</v>
      </c>
      <c r="K31" s="250"/>
      <c r="L31" s="56">
        <v>0</v>
      </c>
      <c r="M31" s="77"/>
      <c r="N31" s="42">
        <v>0</v>
      </c>
      <c r="O31" s="245"/>
      <c r="P31" s="56">
        <v>0</v>
      </c>
      <c r="R31" s="42">
        <v>0</v>
      </c>
      <c r="S31" s="245"/>
      <c r="T31" s="56">
        <v>0</v>
      </c>
      <c r="W31" s="247"/>
      <c r="X31" s="247"/>
      <c r="Y31" s="248"/>
      <c r="Z31" s="248"/>
      <c r="AA31" s="248"/>
      <c r="AB31" s="248"/>
    </row>
    <row r="32" spans="2:28" ht="6" customHeight="1" x14ac:dyDescent="0.35">
      <c r="F32" s="42"/>
      <c r="G32" s="261"/>
      <c r="H32" s="42"/>
      <c r="I32" s="42"/>
      <c r="J32" s="42"/>
      <c r="K32" s="261"/>
      <c r="L32" s="42"/>
      <c r="M32" s="79"/>
      <c r="N32" s="42"/>
      <c r="O32" s="250"/>
      <c r="P32" s="42"/>
      <c r="R32" s="42"/>
      <c r="S32" s="250"/>
      <c r="T32" s="42"/>
      <c r="W32" s="247"/>
      <c r="X32" s="247"/>
      <c r="Y32" s="248"/>
      <c r="Z32" s="248"/>
      <c r="AA32" s="248"/>
      <c r="AB32" s="248"/>
    </row>
    <row r="33" spans="2:28" ht="15.75" x14ac:dyDescent="0.35">
      <c r="B33" s="259" t="s">
        <v>37</v>
      </c>
      <c r="F33" s="174">
        <v>-31957087.82</v>
      </c>
      <c r="G33" s="261"/>
      <c r="H33" s="174">
        <v>-20821384.630000003</v>
      </c>
      <c r="I33" s="78"/>
      <c r="J33" s="174">
        <v>-17100757.560000002</v>
      </c>
      <c r="K33" s="261"/>
      <c r="L33" s="174">
        <v>-8199543.7599999998</v>
      </c>
      <c r="M33" s="78"/>
      <c r="N33" s="174">
        <v>-39754225.609999999</v>
      </c>
      <c r="O33" s="261"/>
      <c r="P33" s="174">
        <v>-36865048.909999996</v>
      </c>
      <c r="R33" s="174">
        <v>-21751460.949999999</v>
      </c>
      <c r="S33" s="261"/>
      <c r="T33" s="174">
        <v>-12979114.759999998</v>
      </c>
      <c r="W33" s="247"/>
      <c r="X33" s="247"/>
      <c r="Y33" s="248"/>
      <c r="Z33" s="248"/>
      <c r="AA33" s="248"/>
      <c r="AB33" s="248"/>
    </row>
    <row r="34" spans="2:28" ht="15.75" x14ac:dyDescent="0.35">
      <c r="B34" s="259" t="s">
        <v>36</v>
      </c>
      <c r="F34" s="175">
        <f>F33/181197364435</f>
        <v>-1.7636618457253446E-4</v>
      </c>
      <c r="G34" s="262"/>
      <c r="H34" s="175">
        <f>H33/181197364435</f>
        <v>-1.1490997507013493E-4</v>
      </c>
      <c r="I34" s="176"/>
      <c r="J34" s="175">
        <f>J33/181197364435</f>
        <v>-9.4376414432531498E-5</v>
      </c>
      <c r="K34" s="262"/>
      <c r="L34" s="175">
        <f>L33/181197364435</f>
        <v>-4.5252003447000355E-5</v>
      </c>
      <c r="M34" s="263"/>
      <c r="N34" s="175">
        <f>N33/181197364435</f>
        <v>-2.1939737221873793E-4</v>
      </c>
      <c r="O34" s="262"/>
      <c r="P34" s="175">
        <f>P33/181197364435</f>
        <v>-2.0345245652413673E-4</v>
      </c>
      <c r="Q34" s="264"/>
      <c r="R34" s="175">
        <f>R33/181197364435</f>
        <v>-1.2004292125232753E-4</v>
      </c>
      <c r="S34" s="262"/>
      <c r="T34" s="175">
        <f>T33/181197364435</f>
        <v>-7.16297105119094E-5</v>
      </c>
      <c r="U34" s="233"/>
      <c r="V34" s="265"/>
      <c r="W34" s="247"/>
      <c r="X34" s="247"/>
      <c r="Y34" s="248"/>
      <c r="Z34" s="248"/>
      <c r="AA34" s="248"/>
      <c r="AB34" s="248"/>
    </row>
    <row r="35" spans="2:28" x14ac:dyDescent="0.3">
      <c r="B35" s="226" t="s">
        <v>0</v>
      </c>
      <c r="G35" s="266"/>
      <c r="K35" s="266"/>
      <c r="N35" s="267"/>
      <c r="O35" s="267"/>
      <c r="P35" s="267"/>
      <c r="Q35" s="233"/>
      <c r="R35" s="233"/>
      <c r="S35" s="268"/>
      <c r="T35" s="233"/>
      <c r="U35" s="233"/>
      <c r="V35" s="265"/>
    </row>
    <row r="36" spans="2:28" x14ac:dyDescent="0.3">
      <c r="F36" s="247"/>
      <c r="J36" s="247"/>
      <c r="K36" s="266"/>
      <c r="N36" s="247"/>
      <c r="O36" s="233"/>
      <c r="P36" s="233"/>
      <c r="Q36" s="233"/>
      <c r="R36" s="233"/>
      <c r="S36" s="268"/>
      <c r="T36" s="233"/>
      <c r="U36" s="233"/>
      <c r="V36" s="265"/>
    </row>
    <row r="37" spans="2:28" x14ac:dyDescent="0.3">
      <c r="B37" s="189"/>
      <c r="H37" s="247"/>
      <c r="I37" s="247"/>
      <c r="J37" s="247"/>
      <c r="K37" s="247"/>
      <c r="L37" s="247"/>
      <c r="N37" s="233"/>
      <c r="O37" s="233"/>
      <c r="P37" s="247"/>
      <c r="Q37" s="233"/>
      <c r="R37" s="233"/>
      <c r="S37" s="233"/>
      <c r="T37" s="233"/>
      <c r="U37" s="233"/>
      <c r="V37" s="265"/>
    </row>
    <row r="38" spans="2:28" x14ac:dyDescent="0.3">
      <c r="B38" s="189"/>
      <c r="H38" s="229"/>
      <c r="I38" s="247"/>
      <c r="J38" s="247"/>
      <c r="K38" s="247"/>
      <c r="L38" s="247"/>
      <c r="N38" s="233"/>
      <c r="O38" s="233"/>
      <c r="P38" s="247"/>
      <c r="Q38" s="233"/>
      <c r="R38" s="233"/>
      <c r="S38" s="233"/>
      <c r="T38" s="233"/>
      <c r="U38" s="233"/>
      <c r="V38" s="265"/>
    </row>
    <row r="39" spans="2:28" x14ac:dyDescent="0.3">
      <c r="H39" s="229"/>
    </row>
  </sheetData>
  <mergeCells count="10">
    <mergeCell ref="R6:T7"/>
    <mergeCell ref="A1:T2"/>
    <mergeCell ref="D6:D8"/>
    <mergeCell ref="B6:B8"/>
    <mergeCell ref="N6:P7"/>
    <mergeCell ref="F6:H7"/>
    <mergeCell ref="J6:L7"/>
    <mergeCell ref="F5:H5"/>
    <mergeCell ref="J5:L5"/>
    <mergeCell ref="N4:P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134"/>
  <sheetViews>
    <sheetView showGridLines="0" tabSelected="1" zoomScale="90" zoomScaleNormal="90" workbookViewId="0">
      <selection activeCell="M10" sqref="M10"/>
    </sheetView>
  </sheetViews>
  <sheetFormatPr defaultRowHeight="15" x14ac:dyDescent="0.3"/>
  <cols>
    <col min="1" max="1" width="4.5" style="5" customWidth="1"/>
    <col min="2" max="2" width="52" style="5" customWidth="1"/>
    <col min="3" max="3" width="2" style="5" customWidth="1"/>
    <col min="4" max="4" width="5.1640625" style="5" customWidth="1"/>
    <col min="5" max="5" width="14.83203125" style="5" customWidth="1"/>
    <col min="6" max="6" width="2.83203125" style="5" customWidth="1"/>
    <col min="7" max="7" width="14.83203125" style="5" customWidth="1"/>
    <col min="8" max="8" width="2.83203125" style="5" customWidth="1"/>
    <col min="9" max="9" width="14.83203125" style="5" customWidth="1"/>
    <col min="10" max="10" width="2.83203125" style="5" customWidth="1"/>
    <col min="11" max="11" width="14.83203125" style="5" customWidth="1"/>
    <col min="12" max="12" width="2.83203125" style="5" customWidth="1"/>
    <col min="13" max="13" width="14.83203125" style="5" customWidth="1"/>
    <col min="14" max="14" width="2.83203125" style="5" customWidth="1"/>
    <col min="15" max="15" width="14.83203125" style="5" customWidth="1"/>
    <col min="16" max="16" width="2.83203125" style="5" customWidth="1"/>
    <col min="17" max="17" width="14.83203125" style="5" customWidth="1"/>
    <col min="18" max="18" width="2.83203125" style="5" customWidth="1"/>
    <col min="19" max="19" width="14.83203125" style="5" customWidth="1"/>
    <col min="20" max="20" width="2.83203125" style="70" customWidth="1"/>
    <col min="21" max="21" width="42.33203125" style="5" customWidth="1"/>
    <col min="22" max="22" width="17.1640625" style="5" bestFit="1" customWidth="1"/>
    <col min="23" max="23" width="18.6640625" style="5" customWidth="1"/>
    <col min="24" max="24" width="19" style="5" customWidth="1"/>
    <col min="25" max="25" width="9.33203125" style="5"/>
    <col min="26" max="26" width="16.1640625" style="5" bestFit="1" customWidth="1"/>
    <col min="27" max="16384" width="9.33203125" style="5"/>
  </cols>
  <sheetData>
    <row r="1" spans="1:22" ht="15" customHeight="1" x14ac:dyDescent="0.3">
      <c r="A1" s="371" t="s">
        <v>129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2" ht="15" customHeight="1" x14ac:dyDescent="0.3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24"/>
      <c r="V2" s="24"/>
    </row>
    <row r="3" spans="1:22" x14ac:dyDescent="0.3">
      <c r="A3" s="35"/>
      <c r="B3" s="36"/>
      <c r="C3" s="35"/>
      <c r="D3" s="36"/>
      <c r="E3" s="367" t="s">
        <v>19</v>
      </c>
      <c r="F3" s="367"/>
      <c r="G3" s="367"/>
      <c r="H3" s="61"/>
      <c r="I3" s="367" t="s">
        <v>19</v>
      </c>
      <c r="J3" s="367"/>
      <c r="K3" s="367"/>
      <c r="L3" s="61"/>
      <c r="M3" s="370" t="s">
        <v>18</v>
      </c>
      <c r="N3" s="370"/>
      <c r="O3" s="370"/>
      <c r="P3" s="35"/>
      <c r="Q3" s="370" t="s">
        <v>18</v>
      </c>
      <c r="R3" s="370"/>
      <c r="S3" s="370"/>
      <c r="T3" s="61"/>
      <c r="U3" s="24"/>
      <c r="V3" s="24"/>
    </row>
    <row r="4" spans="1:22" ht="15.75" customHeight="1" x14ac:dyDescent="0.3">
      <c r="A4" s="35"/>
      <c r="B4" s="372" t="s">
        <v>51</v>
      </c>
      <c r="C4" s="35"/>
      <c r="D4" s="375" t="s">
        <v>20</v>
      </c>
      <c r="E4" s="368" t="s">
        <v>173</v>
      </c>
      <c r="F4" s="368"/>
      <c r="G4" s="368"/>
      <c r="H4" s="62"/>
      <c r="I4" s="368" t="s">
        <v>167</v>
      </c>
      <c r="J4" s="368"/>
      <c r="K4" s="368"/>
      <c r="L4" s="62"/>
      <c r="M4" s="368" t="s">
        <v>173</v>
      </c>
      <c r="N4" s="368"/>
      <c r="O4" s="368"/>
      <c r="P4" s="35"/>
      <c r="Q4" s="368" t="s">
        <v>167</v>
      </c>
      <c r="R4" s="368"/>
      <c r="S4" s="368"/>
      <c r="T4" s="62"/>
      <c r="U4" s="24"/>
      <c r="V4" s="24"/>
    </row>
    <row r="5" spans="1:22" ht="15" customHeight="1" x14ac:dyDescent="0.3">
      <c r="A5" s="35"/>
      <c r="B5" s="372"/>
      <c r="C5" s="35"/>
      <c r="D5" s="375"/>
      <c r="E5" s="369"/>
      <c r="F5" s="369"/>
      <c r="G5" s="369"/>
      <c r="H5" s="89"/>
      <c r="I5" s="369"/>
      <c r="J5" s="369"/>
      <c r="K5" s="369"/>
      <c r="L5" s="89"/>
      <c r="M5" s="369"/>
      <c r="N5" s="369"/>
      <c r="O5" s="369"/>
      <c r="P5" s="35"/>
      <c r="Q5" s="369"/>
      <c r="R5" s="369"/>
      <c r="S5" s="369"/>
      <c r="T5" s="62"/>
      <c r="U5" s="24"/>
      <c r="V5" s="24"/>
    </row>
    <row r="6" spans="1:22" x14ac:dyDescent="0.3">
      <c r="B6" s="373"/>
      <c r="C6" s="25"/>
      <c r="D6" s="376"/>
      <c r="E6" s="4">
        <v>2021</v>
      </c>
      <c r="F6" s="2"/>
      <c r="G6" s="4">
        <v>2020</v>
      </c>
      <c r="H6" s="76"/>
      <c r="I6" s="4">
        <v>2021</v>
      </c>
      <c r="J6" s="2"/>
      <c r="K6" s="4">
        <v>2020</v>
      </c>
      <c r="L6" s="76"/>
      <c r="M6" s="4">
        <v>2021</v>
      </c>
      <c r="N6" s="2"/>
      <c r="O6" s="4">
        <v>2020</v>
      </c>
      <c r="P6" s="26"/>
      <c r="Q6" s="4">
        <v>2021</v>
      </c>
      <c r="R6" s="2"/>
      <c r="S6" s="4">
        <v>2020</v>
      </c>
      <c r="T6" s="63"/>
      <c r="U6" s="24"/>
    </row>
    <row r="7" spans="1:22" x14ac:dyDescent="0.3">
      <c r="B7" s="28"/>
      <c r="C7" s="25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64"/>
      <c r="U7" s="24"/>
    </row>
    <row r="8" spans="1:22" x14ac:dyDescent="0.3">
      <c r="B8" s="28" t="s">
        <v>124</v>
      </c>
      <c r="C8" s="25"/>
      <c r="D8" s="27"/>
      <c r="E8" s="31">
        <f>DRE!F33</f>
        <v>-31957087.82</v>
      </c>
      <c r="F8" s="31"/>
      <c r="G8" s="31">
        <f>DRE!H33</f>
        <v>-20821384.630000003</v>
      </c>
      <c r="H8" s="31"/>
      <c r="I8" s="31">
        <f>DRE!J33</f>
        <v>-17100757.560000002</v>
      </c>
      <c r="J8" s="31"/>
      <c r="K8" s="31">
        <f>DRE!L33</f>
        <v>-8199543.7599999998</v>
      </c>
      <c r="L8" s="31"/>
      <c r="M8" s="31">
        <f>DRE!N33</f>
        <v>-39754225.609999999</v>
      </c>
      <c r="N8" s="31"/>
      <c r="O8" s="31">
        <f>DRE!P33</f>
        <v>-36865048.909999996</v>
      </c>
      <c r="P8" s="31"/>
      <c r="Q8" s="31">
        <f>DRE!R33</f>
        <v>-21751460.949999999</v>
      </c>
      <c r="R8" s="31"/>
      <c r="S8" s="31">
        <f>DRE!T33</f>
        <v>-12979114.759999998</v>
      </c>
      <c r="T8" s="65"/>
      <c r="U8" s="24"/>
    </row>
    <row r="9" spans="1:22" x14ac:dyDescent="0.3">
      <c r="B9" s="25" t="s">
        <v>54</v>
      </c>
      <c r="C9" s="25"/>
      <c r="D9" s="82"/>
      <c r="E9" s="84">
        <v>0</v>
      </c>
      <c r="F9" s="84"/>
      <c r="G9" s="84">
        <v>0</v>
      </c>
      <c r="H9" s="84"/>
      <c r="I9" s="84">
        <v>0</v>
      </c>
      <c r="J9" s="84"/>
      <c r="K9" s="84">
        <v>0</v>
      </c>
      <c r="L9" s="84"/>
      <c r="M9" s="85"/>
      <c r="N9" s="85"/>
      <c r="O9" s="85"/>
      <c r="P9" s="84"/>
      <c r="Q9" s="85"/>
      <c r="R9" s="85"/>
      <c r="S9" s="85"/>
      <c r="T9" s="65"/>
      <c r="U9" s="24"/>
    </row>
    <row r="10" spans="1:22" x14ac:dyDescent="0.3">
      <c r="B10" s="25" t="s">
        <v>142</v>
      </c>
      <c r="C10" s="25"/>
      <c r="D10" s="47">
        <v>19</v>
      </c>
      <c r="E10" s="269">
        <f>DMPL!J9</f>
        <v>3732363</v>
      </c>
      <c r="F10" s="270"/>
      <c r="G10" s="271">
        <f>DMPL!J16</f>
        <v>2550533</v>
      </c>
      <c r="H10" s="270"/>
      <c r="I10" s="269">
        <v>1293881</v>
      </c>
      <c r="J10" s="270"/>
      <c r="K10" s="271">
        <v>791118</v>
      </c>
      <c r="L10" s="270"/>
      <c r="M10" s="272">
        <f>DMPL!J24</f>
        <v>9887193</v>
      </c>
      <c r="N10" s="273"/>
      <c r="O10" s="271">
        <f>DMPL!J31</f>
        <v>7026698</v>
      </c>
      <c r="P10" s="270"/>
      <c r="Q10" s="272">
        <v>4372703</v>
      </c>
      <c r="R10" s="273"/>
      <c r="S10" s="271">
        <v>7817816</v>
      </c>
      <c r="T10" s="65"/>
      <c r="U10" s="24"/>
    </row>
    <row r="11" spans="1:22" x14ac:dyDescent="0.3">
      <c r="B11" s="33"/>
      <c r="C11" s="25"/>
      <c r="D11" s="27"/>
      <c r="E11" s="34"/>
      <c r="F11" s="29"/>
      <c r="G11" s="34"/>
      <c r="H11" s="66"/>
      <c r="I11" s="34"/>
      <c r="J11" s="29"/>
      <c r="K11" s="34"/>
      <c r="L11" s="66"/>
      <c r="M11" s="34"/>
      <c r="N11" s="29"/>
      <c r="O11" s="34"/>
      <c r="P11" s="66"/>
      <c r="Q11" s="34"/>
      <c r="R11" s="29"/>
      <c r="S11" s="34"/>
      <c r="T11" s="66"/>
      <c r="U11" s="24"/>
    </row>
    <row r="12" spans="1:22" x14ac:dyDescent="0.3">
      <c r="B12" s="33" t="s">
        <v>53</v>
      </c>
      <c r="C12" s="25"/>
      <c r="D12" s="27"/>
      <c r="E12" s="32">
        <f>E8+E9+E10</f>
        <v>-28224724.82</v>
      </c>
      <c r="F12" s="65"/>
      <c r="G12" s="32">
        <f>G8+G9+G10</f>
        <v>-18270851.630000003</v>
      </c>
      <c r="H12" s="65"/>
      <c r="I12" s="32">
        <f>I8+I9+I10</f>
        <v>-15806876.560000002</v>
      </c>
      <c r="J12" s="65"/>
      <c r="K12" s="32">
        <f>K8+K9+K10</f>
        <v>-7408425.7599999998</v>
      </c>
      <c r="L12" s="65"/>
      <c r="M12" s="32">
        <f>M8+M9+M10</f>
        <v>-29867032.609999999</v>
      </c>
      <c r="N12" s="65"/>
      <c r="O12" s="32">
        <f>O8+O9+O10</f>
        <v>-29838350.909999996</v>
      </c>
      <c r="P12" s="65"/>
      <c r="Q12" s="32">
        <f>Q8+Q9+Q10</f>
        <v>-17378757.949999999</v>
      </c>
      <c r="R12" s="65"/>
      <c r="S12" s="32">
        <f>S8+S9+S10</f>
        <v>-5161298.7599999979</v>
      </c>
      <c r="T12" s="65"/>
      <c r="U12" s="24"/>
    </row>
    <row r="13" spans="1:22" x14ac:dyDescent="0.3">
      <c r="B13" s="30"/>
      <c r="C13" s="25"/>
      <c r="D13" s="27"/>
      <c r="E13" s="29"/>
      <c r="F13" s="66"/>
      <c r="G13" s="29"/>
      <c r="H13" s="29"/>
      <c r="I13" s="29"/>
      <c r="J13" s="29"/>
      <c r="K13" s="29"/>
      <c r="L13" s="29"/>
      <c r="M13" s="29"/>
      <c r="N13" s="29"/>
      <c r="O13" s="29"/>
      <c r="P13" s="66"/>
      <c r="Q13" s="29"/>
      <c r="R13" s="29"/>
      <c r="S13" s="29"/>
      <c r="T13" s="66"/>
      <c r="U13" s="24"/>
    </row>
    <row r="14" spans="1:22" x14ac:dyDescent="0.3">
      <c r="B14" s="30"/>
      <c r="C14" s="25"/>
      <c r="D14" s="2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66"/>
      <c r="U14" s="24"/>
    </row>
    <row r="15" spans="1:22" x14ac:dyDescent="0.3">
      <c r="B15" s="81"/>
      <c r="C15" s="25"/>
      <c r="D15" s="2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6"/>
      <c r="U15" s="24"/>
    </row>
    <row r="16" spans="1:22" x14ac:dyDescent="0.3">
      <c r="B16" s="28"/>
      <c r="C16" s="25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66"/>
      <c r="U16" s="24"/>
    </row>
    <row r="17" spans="1:22" x14ac:dyDescent="0.3">
      <c r="B17" s="90"/>
      <c r="C17" s="25"/>
      <c r="D17" s="27"/>
      <c r="E17" s="92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64"/>
      <c r="U17" s="24"/>
    </row>
    <row r="18" spans="1:22" x14ac:dyDescent="0.3">
      <c r="B18" s="90"/>
      <c r="E18" s="93"/>
      <c r="Q18" s="6"/>
      <c r="R18" s="6"/>
      <c r="S18" s="6"/>
      <c r="T18" s="67"/>
      <c r="U18" s="23"/>
    </row>
    <row r="19" spans="1:22" x14ac:dyDescent="0.3">
      <c r="B19" s="90"/>
      <c r="E19" s="93"/>
      <c r="Q19" s="6"/>
      <c r="R19" s="6"/>
      <c r="S19" s="6"/>
      <c r="T19" s="67"/>
      <c r="U19" s="23"/>
    </row>
    <row r="20" spans="1:22" x14ac:dyDescent="0.3">
      <c r="B20" s="91"/>
      <c r="E20" s="93"/>
      <c r="Q20" s="6"/>
      <c r="R20" s="6"/>
      <c r="S20" s="6"/>
      <c r="T20" s="67"/>
      <c r="V20" s="22"/>
    </row>
    <row r="21" spans="1:22" x14ac:dyDescent="0.3">
      <c r="B21" s="91"/>
      <c r="Q21" s="6"/>
      <c r="R21" s="6"/>
      <c r="S21" s="6"/>
      <c r="T21" s="67"/>
      <c r="U21" s="23"/>
      <c r="V21" s="22"/>
    </row>
    <row r="22" spans="1:22" x14ac:dyDescent="0.3">
      <c r="A22" s="37"/>
      <c r="B22" s="91"/>
      <c r="Q22" s="6"/>
      <c r="R22" s="6"/>
      <c r="S22" s="6"/>
      <c r="T22" s="67"/>
      <c r="U22" s="23"/>
      <c r="V22" s="22"/>
    </row>
    <row r="23" spans="1:22" x14ac:dyDescent="0.3">
      <c r="B23" s="95"/>
      <c r="C23" s="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60"/>
      <c r="R23" s="60"/>
      <c r="S23" s="60"/>
      <c r="T23" s="68"/>
      <c r="U23" s="23"/>
      <c r="V23" s="22"/>
    </row>
    <row r="24" spans="1:22" x14ac:dyDescent="0.3">
      <c r="B24" s="95"/>
      <c r="C24" s="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60"/>
      <c r="R24" s="60"/>
      <c r="S24" s="60"/>
      <c r="T24" s="68"/>
      <c r="U24" s="23"/>
    </row>
    <row r="25" spans="1:22" x14ac:dyDescent="0.3">
      <c r="B25" s="95"/>
      <c r="C25" s="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60"/>
      <c r="R25" s="60"/>
      <c r="S25" s="60"/>
      <c r="T25" s="68"/>
      <c r="U25" s="22"/>
      <c r="V25" s="22"/>
    </row>
    <row r="26" spans="1:22" x14ac:dyDescent="0.3">
      <c r="A26" s="18"/>
      <c r="B26" s="21"/>
      <c r="C26" s="2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0"/>
      <c r="R26" s="60"/>
      <c r="S26" s="60"/>
      <c r="T26" s="68"/>
    </row>
    <row r="27" spans="1:22" x14ac:dyDescent="0.3">
      <c r="A27" s="18"/>
      <c r="B27" s="19"/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9"/>
    </row>
    <row r="28" spans="1:22" x14ac:dyDescent="0.3">
      <c r="A28" s="18"/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9"/>
    </row>
    <row r="29" spans="1:22" x14ac:dyDescent="0.3">
      <c r="A29" s="374"/>
      <c r="B29" s="374"/>
      <c r="C29" s="1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69"/>
    </row>
    <row r="30" spans="1:22" x14ac:dyDescent="0.3">
      <c r="A30" s="374"/>
      <c r="B30" s="374"/>
      <c r="C30" s="17"/>
      <c r="D30" s="1" t="s">
        <v>52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69"/>
    </row>
    <row r="31" spans="1:22" x14ac:dyDescent="0.3">
      <c r="A31" s="374"/>
      <c r="B31" s="37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69"/>
    </row>
    <row r="32" spans="1:22" x14ac:dyDescent="0.3">
      <c r="A32" s="1"/>
      <c r="B32" s="1"/>
      <c r="C32" s="1"/>
      <c r="D32" s="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"/>
      <c r="R32" s="1"/>
      <c r="S32" s="1"/>
      <c r="T32" s="69"/>
    </row>
    <row r="33" spans="1:20" x14ac:dyDescent="0.3">
      <c r="A33" s="1"/>
      <c r="B33" s="1"/>
      <c r="C33" s="1"/>
      <c r="D33" s="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"/>
      <c r="R33" s="1"/>
      <c r="S33" s="1"/>
      <c r="T33" s="69"/>
    </row>
    <row r="34" spans="1:20" x14ac:dyDescent="0.3">
      <c r="A34" s="1"/>
      <c r="B34" s="1"/>
      <c r="C34" s="1"/>
      <c r="D34" s="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"/>
      <c r="R34" s="1"/>
      <c r="S34" s="1"/>
      <c r="T34" s="69"/>
    </row>
    <row r="35" spans="1:20" x14ac:dyDescent="0.3">
      <c r="A35" s="1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1"/>
      <c r="R35" s="1"/>
      <c r="S35" s="1"/>
      <c r="T35" s="69"/>
    </row>
    <row r="36" spans="1:20" x14ac:dyDescent="0.3">
      <c r="A36" s="1"/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1"/>
      <c r="R36" s="1"/>
      <c r="S36" s="1"/>
      <c r="T36" s="69"/>
    </row>
    <row r="37" spans="1:20" x14ac:dyDescent="0.3">
      <c r="A37" s="1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1"/>
      <c r="R37" s="1"/>
      <c r="S37" s="1"/>
      <c r="T37" s="69"/>
    </row>
    <row r="38" spans="1:20" x14ac:dyDescent="0.3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20" x14ac:dyDescent="0.3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20" x14ac:dyDescent="0.3">
      <c r="B40" s="6"/>
      <c r="C40" s="1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0" x14ac:dyDescent="0.3">
      <c r="B41" s="6"/>
      <c r="C41" s="1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20" x14ac:dyDescent="0.3">
      <c r="B42" s="6"/>
      <c r="C42" s="1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0" x14ac:dyDescent="0.3">
      <c r="B43" s="15"/>
      <c r="C43" s="15"/>
      <c r="D43" s="6"/>
    </row>
    <row r="44" spans="1:20" x14ac:dyDescent="0.3">
      <c r="B44" s="15"/>
      <c r="C44" s="15"/>
      <c r="D44" s="6"/>
    </row>
    <row r="45" spans="1:20" x14ac:dyDescent="0.3">
      <c r="B45" s="14"/>
      <c r="C45" s="13"/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1"/>
      <c r="R45" s="11"/>
      <c r="S45" s="11"/>
      <c r="T45" s="71"/>
    </row>
    <row r="46" spans="1:20" x14ac:dyDescent="0.3">
      <c r="B46" s="14"/>
      <c r="C46" s="13"/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1"/>
      <c r="R46" s="11"/>
      <c r="S46" s="11"/>
      <c r="T46" s="71"/>
    </row>
    <row r="47" spans="1:20" x14ac:dyDescent="0.3">
      <c r="B47" s="14"/>
      <c r="C47" s="13"/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1"/>
      <c r="R47" s="11"/>
      <c r="S47" s="11"/>
      <c r="T47" s="71"/>
    </row>
    <row r="48" spans="1:20" x14ac:dyDescent="0.3"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  <c r="R48" s="9"/>
      <c r="S48" s="9"/>
      <c r="T48" s="72"/>
    </row>
    <row r="49" spans="2:20" x14ac:dyDescent="0.3">
      <c r="B49" s="10"/>
      <c r="C49" s="1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0"/>
      <c r="R49" s="10"/>
      <c r="S49" s="10"/>
      <c r="T49" s="73"/>
    </row>
    <row r="50" spans="2:20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7"/>
      <c r="R50" s="377"/>
      <c r="S50" s="377"/>
      <c r="T50" s="377"/>
    </row>
    <row r="51" spans="2:20" x14ac:dyDescent="0.3"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7"/>
      <c r="R51" s="377"/>
      <c r="S51" s="377"/>
      <c r="T51" s="377"/>
    </row>
    <row r="52" spans="2:20" x14ac:dyDescent="0.3"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7"/>
      <c r="R52" s="377"/>
      <c r="S52" s="377"/>
      <c r="T52" s="377"/>
    </row>
    <row r="53" spans="2:20" x14ac:dyDescent="0.3"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74"/>
    </row>
    <row r="54" spans="2:20" x14ac:dyDescent="0.3">
      <c r="C54" s="7"/>
      <c r="Q54" s="6"/>
      <c r="R54" s="6"/>
      <c r="S54" s="6"/>
      <c r="T54" s="67"/>
    </row>
    <row r="55" spans="2:20" x14ac:dyDescent="0.3">
      <c r="C55" s="7"/>
      <c r="Q55" s="6"/>
      <c r="R55" s="6"/>
      <c r="S55" s="6"/>
      <c r="T55" s="67"/>
    </row>
    <row r="56" spans="2:20" x14ac:dyDescent="0.3">
      <c r="C56" s="7"/>
      <c r="Q56" s="6"/>
      <c r="R56" s="6"/>
      <c r="S56" s="6"/>
      <c r="T56" s="67"/>
    </row>
    <row r="57" spans="2:20" x14ac:dyDescent="0.3">
      <c r="Q57" s="6"/>
      <c r="R57" s="6"/>
      <c r="S57" s="6"/>
      <c r="T57" s="67"/>
    </row>
    <row r="58" spans="2:20" x14ac:dyDescent="0.3">
      <c r="Q58" s="6"/>
      <c r="R58" s="6"/>
      <c r="S58" s="6"/>
      <c r="T58" s="67"/>
    </row>
    <row r="59" spans="2:20" x14ac:dyDescent="0.3">
      <c r="Q59" s="6"/>
      <c r="R59" s="6"/>
      <c r="S59" s="6"/>
      <c r="T59" s="67"/>
    </row>
    <row r="60" spans="2:20" x14ac:dyDescent="0.3">
      <c r="Q60" s="6"/>
      <c r="R60" s="6"/>
      <c r="S60" s="6"/>
      <c r="T60" s="67"/>
    </row>
    <row r="61" spans="2:20" x14ac:dyDescent="0.3">
      <c r="Q61" s="6"/>
      <c r="R61" s="6"/>
      <c r="S61" s="6"/>
      <c r="T61" s="67"/>
    </row>
    <row r="62" spans="2:20" x14ac:dyDescent="0.3">
      <c r="Q62" s="6"/>
      <c r="R62" s="6"/>
      <c r="S62" s="6"/>
      <c r="T62" s="67"/>
    </row>
    <row r="63" spans="2:20" x14ac:dyDescent="0.3">
      <c r="Q63" s="6"/>
      <c r="R63" s="6"/>
      <c r="S63" s="6"/>
      <c r="T63" s="67"/>
    </row>
    <row r="64" spans="2:20" x14ac:dyDescent="0.3">
      <c r="Q64" s="6"/>
      <c r="R64" s="6"/>
      <c r="S64" s="6"/>
      <c r="T64" s="67"/>
    </row>
    <row r="65" spans="17:20" x14ac:dyDescent="0.3">
      <c r="Q65" s="6"/>
      <c r="R65" s="6"/>
      <c r="S65" s="6"/>
      <c r="T65" s="67"/>
    </row>
    <row r="66" spans="17:20" x14ac:dyDescent="0.3">
      <c r="Q66" s="6"/>
      <c r="R66" s="6"/>
      <c r="S66" s="6"/>
      <c r="T66" s="67"/>
    </row>
    <row r="67" spans="17:20" x14ac:dyDescent="0.3">
      <c r="Q67" s="6"/>
      <c r="R67" s="6"/>
      <c r="S67" s="6"/>
      <c r="T67" s="67"/>
    </row>
    <row r="68" spans="17:20" x14ac:dyDescent="0.3">
      <c r="Q68" s="6"/>
      <c r="R68" s="6"/>
      <c r="S68" s="6"/>
      <c r="T68" s="67"/>
    </row>
    <row r="69" spans="17:20" x14ac:dyDescent="0.3">
      <c r="Q69" s="6"/>
      <c r="R69" s="6"/>
      <c r="S69" s="6"/>
      <c r="T69" s="67"/>
    </row>
    <row r="70" spans="17:20" x14ac:dyDescent="0.3">
      <c r="Q70" s="6"/>
      <c r="R70" s="6"/>
      <c r="S70" s="6"/>
      <c r="T70" s="67"/>
    </row>
    <row r="71" spans="17:20" x14ac:dyDescent="0.3">
      <c r="Q71" s="6"/>
      <c r="R71" s="6"/>
      <c r="S71" s="6"/>
      <c r="T71" s="67"/>
    </row>
    <row r="72" spans="17:20" x14ac:dyDescent="0.3">
      <c r="Q72" s="6"/>
      <c r="R72" s="6"/>
      <c r="S72" s="6"/>
      <c r="T72" s="67"/>
    </row>
    <row r="73" spans="17:20" x14ac:dyDescent="0.3">
      <c r="Q73" s="6"/>
      <c r="R73" s="6"/>
      <c r="S73" s="6"/>
      <c r="T73" s="67"/>
    </row>
    <row r="74" spans="17:20" x14ac:dyDescent="0.3">
      <c r="Q74" s="6"/>
      <c r="R74" s="6"/>
      <c r="S74" s="6"/>
      <c r="T74" s="67"/>
    </row>
    <row r="75" spans="17:20" x14ac:dyDescent="0.3">
      <c r="Q75" s="6"/>
      <c r="R75" s="6"/>
      <c r="S75" s="6"/>
      <c r="T75" s="67"/>
    </row>
    <row r="76" spans="17:20" x14ac:dyDescent="0.3">
      <c r="Q76" s="6"/>
      <c r="R76" s="6"/>
      <c r="S76" s="6"/>
      <c r="T76" s="67"/>
    </row>
    <row r="77" spans="17:20" x14ac:dyDescent="0.3">
      <c r="Q77" s="6"/>
      <c r="R77" s="6"/>
      <c r="S77" s="6"/>
      <c r="T77" s="67"/>
    </row>
    <row r="78" spans="17:20" x14ac:dyDescent="0.3">
      <c r="Q78" s="6"/>
      <c r="R78" s="6"/>
      <c r="S78" s="6"/>
      <c r="T78" s="67"/>
    </row>
    <row r="79" spans="17:20" x14ac:dyDescent="0.3">
      <c r="Q79" s="6"/>
      <c r="R79" s="6"/>
      <c r="S79" s="6"/>
      <c r="T79" s="67"/>
    </row>
    <row r="80" spans="17:20" x14ac:dyDescent="0.3">
      <c r="Q80" s="6"/>
      <c r="R80" s="6"/>
      <c r="S80" s="6"/>
      <c r="T80" s="67"/>
    </row>
    <row r="81" spans="17:20" x14ac:dyDescent="0.3">
      <c r="Q81" s="6"/>
      <c r="R81" s="6"/>
      <c r="S81" s="6"/>
      <c r="T81" s="67"/>
    </row>
    <row r="82" spans="17:20" x14ac:dyDescent="0.3">
      <c r="Q82" s="6"/>
      <c r="R82" s="6"/>
      <c r="S82" s="6"/>
      <c r="T82" s="67"/>
    </row>
    <row r="83" spans="17:20" x14ac:dyDescent="0.3">
      <c r="Q83" s="6"/>
      <c r="R83" s="6"/>
      <c r="S83" s="6"/>
      <c r="T83" s="67"/>
    </row>
    <row r="84" spans="17:20" x14ac:dyDescent="0.3">
      <c r="Q84" s="6"/>
      <c r="R84" s="6"/>
      <c r="S84" s="6"/>
      <c r="T84" s="67"/>
    </row>
    <row r="85" spans="17:20" x14ac:dyDescent="0.3">
      <c r="Q85" s="6"/>
      <c r="R85" s="6"/>
      <c r="S85" s="6"/>
      <c r="T85" s="67"/>
    </row>
    <row r="86" spans="17:20" x14ac:dyDescent="0.3">
      <c r="Q86" s="6"/>
      <c r="R86" s="6"/>
      <c r="S86" s="6"/>
      <c r="T86" s="67"/>
    </row>
    <row r="87" spans="17:20" x14ac:dyDescent="0.3">
      <c r="Q87" s="6"/>
      <c r="R87" s="6"/>
      <c r="S87" s="6"/>
      <c r="T87" s="67"/>
    </row>
    <row r="88" spans="17:20" x14ac:dyDescent="0.3">
      <c r="Q88" s="6"/>
      <c r="R88" s="6"/>
      <c r="S88" s="6"/>
      <c r="T88" s="67"/>
    </row>
    <row r="89" spans="17:20" x14ac:dyDescent="0.3">
      <c r="Q89" s="6"/>
      <c r="R89" s="6"/>
      <c r="S89" s="6"/>
      <c r="T89" s="67"/>
    </row>
    <row r="90" spans="17:20" x14ac:dyDescent="0.3">
      <c r="Q90" s="6"/>
      <c r="R90" s="6"/>
      <c r="S90" s="6"/>
      <c r="T90" s="67"/>
    </row>
    <row r="91" spans="17:20" x14ac:dyDescent="0.3">
      <c r="Q91" s="6"/>
      <c r="R91" s="6"/>
      <c r="S91" s="6"/>
      <c r="T91" s="67"/>
    </row>
    <row r="92" spans="17:20" x14ac:dyDescent="0.3">
      <c r="Q92" s="6"/>
      <c r="R92" s="6"/>
      <c r="S92" s="6"/>
      <c r="T92" s="67"/>
    </row>
    <row r="93" spans="17:20" x14ac:dyDescent="0.3">
      <c r="Q93" s="6"/>
      <c r="R93" s="6"/>
      <c r="S93" s="6"/>
      <c r="T93" s="67"/>
    </row>
    <row r="94" spans="17:20" x14ac:dyDescent="0.3">
      <c r="Q94" s="6"/>
      <c r="R94" s="6"/>
      <c r="S94" s="6"/>
      <c r="T94" s="67"/>
    </row>
    <row r="95" spans="17:20" x14ac:dyDescent="0.3">
      <c r="Q95" s="6"/>
      <c r="R95" s="6"/>
      <c r="S95" s="6"/>
      <c r="T95" s="67"/>
    </row>
    <row r="96" spans="17:20" x14ac:dyDescent="0.3">
      <c r="Q96" s="6"/>
      <c r="R96" s="6"/>
      <c r="S96" s="6"/>
      <c r="T96" s="67"/>
    </row>
    <row r="97" spans="17:20" x14ac:dyDescent="0.3">
      <c r="Q97" s="6"/>
      <c r="R97" s="6"/>
      <c r="S97" s="6"/>
      <c r="T97" s="67"/>
    </row>
    <row r="98" spans="17:20" x14ac:dyDescent="0.3">
      <c r="Q98" s="6"/>
      <c r="R98" s="6"/>
      <c r="S98" s="6"/>
      <c r="T98" s="67"/>
    </row>
    <row r="99" spans="17:20" x14ac:dyDescent="0.3">
      <c r="Q99" s="6"/>
      <c r="R99" s="6"/>
      <c r="S99" s="6"/>
      <c r="T99" s="67"/>
    </row>
    <row r="100" spans="17:20" x14ac:dyDescent="0.3">
      <c r="Q100" s="6"/>
      <c r="R100" s="6"/>
      <c r="S100" s="6"/>
      <c r="T100" s="67"/>
    </row>
    <row r="101" spans="17:20" x14ac:dyDescent="0.3">
      <c r="Q101" s="6"/>
      <c r="R101" s="6"/>
      <c r="S101" s="6"/>
      <c r="T101" s="67"/>
    </row>
    <row r="102" spans="17:20" x14ac:dyDescent="0.3">
      <c r="Q102" s="6"/>
      <c r="R102" s="6"/>
      <c r="S102" s="6"/>
      <c r="T102" s="67"/>
    </row>
    <row r="103" spans="17:20" x14ac:dyDescent="0.3">
      <c r="Q103" s="6"/>
      <c r="R103" s="6"/>
      <c r="S103" s="6"/>
      <c r="T103" s="67"/>
    </row>
    <row r="104" spans="17:20" x14ac:dyDescent="0.3">
      <c r="Q104" s="6"/>
      <c r="R104" s="6"/>
      <c r="S104" s="6"/>
      <c r="T104" s="67"/>
    </row>
    <row r="105" spans="17:20" x14ac:dyDescent="0.3">
      <c r="Q105" s="6"/>
      <c r="R105" s="6"/>
      <c r="S105" s="6"/>
      <c r="T105" s="67"/>
    </row>
    <row r="106" spans="17:20" x14ac:dyDescent="0.3">
      <c r="Q106" s="6"/>
      <c r="R106" s="6"/>
      <c r="S106" s="6"/>
      <c r="T106" s="67"/>
    </row>
    <row r="107" spans="17:20" x14ac:dyDescent="0.3">
      <c r="Q107" s="6"/>
      <c r="R107" s="6"/>
      <c r="S107" s="6"/>
      <c r="T107" s="67"/>
    </row>
    <row r="108" spans="17:20" x14ac:dyDescent="0.3">
      <c r="Q108" s="6"/>
      <c r="R108" s="6"/>
      <c r="S108" s="6"/>
      <c r="T108" s="67"/>
    </row>
    <row r="109" spans="17:20" x14ac:dyDescent="0.3">
      <c r="Q109" s="6"/>
      <c r="R109" s="6"/>
      <c r="S109" s="6"/>
      <c r="T109" s="67"/>
    </row>
    <row r="110" spans="17:20" x14ac:dyDescent="0.3">
      <c r="Q110" s="6"/>
      <c r="R110" s="6"/>
      <c r="S110" s="6"/>
      <c r="T110" s="67"/>
    </row>
    <row r="111" spans="17:20" x14ac:dyDescent="0.3">
      <c r="Q111" s="6"/>
      <c r="R111" s="6"/>
      <c r="S111" s="6"/>
      <c r="T111" s="67"/>
    </row>
    <row r="112" spans="17:20" x14ac:dyDescent="0.3">
      <c r="Q112" s="6"/>
      <c r="R112" s="6"/>
      <c r="S112" s="6"/>
      <c r="T112" s="67"/>
    </row>
    <row r="113" spans="17:20" x14ac:dyDescent="0.3">
      <c r="Q113" s="6"/>
      <c r="R113" s="6"/>
      <c r="S113" s="6"/>
      <c r="T113" s="67"/>
    </row>
    <row r="114" spans="17:20" x14ac:dyDescent="0.3">
      <c r="Q114" s="6"/>
      <c r="R114" s="6"/>
      <c r="S114" s="6"/>
      <c r="T114" s="67"/>
    </row>
    <row r="115" spans="17:20" x14ac:dyDescent="0.3">
      <c r="Q115" s="6"/>
      <c r="R115" s="6"/>
      <c r="S115" s="6"/>
      <c r="T115" s="67"/>
    </row>
    <row r="116" spans="17:20" x14ac:dyDescent="0.3">
      <c r="Q116" s="6"/>
      <c r="R116" s="6"/>
      <c r="S116" s="6"/>
      <c r="T116" s="67"/>
    </row>
    <row r="117" spans="17:20" x14ac:dyDescent="0.3">
      <c r="Q117" s="6"/>
      <c r="R117" s="6"/>
      <c r="S117" s="6"/>
      <c r="T117" s="67"/>
    </row>
    <row r="118" spans="17:20" x14ac:dyDescent="0.3">
      <c r="Q118" s="6"/>
      <c r="R118" s="6"/>
      <c r="S118" s="6"/>
      <c r="T118" s="67"/>
    </row>
    <row r="119" spans="17:20" x14ac:dyDescent="0.3">
      <c r="Q119" s="6"/>
      <c r="R119" s="6"/>
      <c r="S119" s="6"/>
      <c r="T119" s="67"/>
    </row>
    <row r="120" spans="17:20" x14ac:dyDescent="0.3">
      <c r="Q120" s="6"/>
      <c r="R120" s="6"/>
      <c r="S120" s="6"/>
      <c r="T120" s="67"/>
    </row>
    <row r="121" spans="17:20" x14ac:dyDescent="0.3">
      <c r="Q121" s="6"/>
      <c r="R121" s="6"/>
      <c r="S121" s="6"/>
      <c r="T121" s="67"/>
    </row>
    <row r="122" spans="17:20" x14ac:dyDescent="0.3">
      <c r="Q122" s="6"/>
      <c r="R122" s="6"/>
      <c r="S122" s="6"/>
      <c r="T122" s="67"/>
    </row>
    <row r="123" spans="17:20" x14ac:dyDescent="0.3">
      <c r="Q123" s="6"/>
      <c r="R123" s="6"/>
      <c r="S123" s="6"/>
      <c r="T123" s="67"/>
    </row>
    <row r="124" spans="17:20" x14ac:dyDescent="0.3">
      <c r="Q124" s="6"/>
      <c r="R124" s="6"/>
      <c r="S124" s="6"/>
      <c r="T124" s="67"/>
    </row>
    <row r="125" spans="17:20" x14ac:dyDescent="0.3">
      <c r="Q125" s="6"/>
      <c r="R125" s="6"/>
      <c r="S125" s="6"/>
      <c r="T125" s="67"/>
    </row>
    <row r="126" spans="17:20" x14ac:dyDescent="0.3">
      <c r="Q126" s="6"/>
      <c r="R126" s="6"/>
      <c r="S126" s="6"/>
      <c r="T126" s="67"/>
    </row>
    <row r="127" spans="17:20" x14ac:dyDescent="0.3">
      <c r="Q127" s="6"/>
      <c r="R127" s="6"/>
      <c r="S127" s="6"/>
      <c r="T127" s="67"/>
    </row>
    <row r="128" spans="17:20" x14ac:dyDescent="0.3">
      <c r="Q128" s="6"/>
      <c r="R128" s="6"/>
      <c r="S128" s="6"/>
      <c r="T128" s="67"/>
    </row>
    <row r="129" spans="17:20" x14ac:dyDescent="0.3">
      <c r="Q129" s="6"/>
      <c r="R129" s="6"/>
      <c r="S129" s="6"/>
      <c r="T129" s="67"/>
    </row>
    <row r="130" spans="17:20" x14ac:dyDescent="0.3">
      <c r="Q130" s="6"/>
      <c r="R130" s="6"/>
      <c r="S130" s="6"/>
      <c r="T130" s="67"/>
    </row>
    <row r="131" spans="17:20" x14ac:dyDescent="0.3">
      <c r="Q131" s="6"/>
      <c r="R131" s="6"/>
      <c r="S131" s="6"/>
      <c r="T131" s="67"/>
    </row>
    <row r="132" spans="17:20" x14ac:dyDescent="0.3">
      <c r="Q132" s="6"/>
      <c r="R132" s="6"/>
      <c r="S132" s="6"/>
      <c r="T132" s="67"/>
    </row>
    <row r="133" spans="17:20" x14ac:dyDescent="0.3">
      <c r="Q133" s="6"/>
      <c r="R133" s="6"/>
      <c r="S133" s="6"/>
      <c r="T133" s="67"/>
    </row>
    <row r="134" spans="17:20" x14ac:dyDescent="0.3">
      <c r="Q134" s="6"/>
      <c r="R134" s="6"/>
      <c r="S134" s="6"/>
      <c r="T134" s="67"/>
    </row>
  </sheetData>
  <mergeCells count="20">
    <mergeCell ref="Q51:T51"/>
    <mergeCell ref="Q52:T52"/>
    <mergeCell ref="A31:B31"/>
    <mergeCell ref="B35:P35"/>
    <mergeCell ref="B36:P36"/>
    <mergeCell ref="B37:P37"/>
    <mergeCell ref="A29:B29"/>
    <mergeCell ref="A30:B30"/>
    <mergeCell ref="D4:D6"/>
    <mergeCell ref="E4:G5"/>
    <mergeCell ref="Q50:T50"/>
    <mergeCell ref="I3:K3"/>
    <mergeCell ref="I4:K5"/>
    <mergeCell ref="M3:O3"/>
    <mergeCell ref="M4:O5"/>
    <mergeCell ref="A1:T2"/>
    <mergeCell ref="E3:G3"/>
    <mergeCell ref="Q3:S3"/>
    <mergeCell ref="Q4:S5"/>
    <mergeCell ref="B4:B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37"/>
  <sheetViews>
    <sheetView showGridLines="0" topLeftCell="A10" zoomScale="90" zoomScaleNormal="90" workbookViewId="0">
      <selection activeCell="J24" sqref="J24"/>
    </sheetView>
  </sheetViews>
  <sheetFormatPr defaultColWidth="10.33203125" defaultRowHeight="15.75" x14ac:dyDescent="0.35"/>
  <cols>
    <col min="1" max="1" width="2.1640625" style="177" customWidth="1"/>
    <col min="2" max="2" width="66.83203125" style="50" bestFit="1" customWidth="1"/>
    <col min="3" max="3" width="2" style="177" customWidth="1"/>
    <col min="4" max="4" width="7.83203125" style="177" customWidth="1"/>
    <col min="5" max="5" width="2" style="177" customWidth="1"/>
    <col min="6" max="6" width="15.33203125" style="177" customWidth="1"/>
    <col min="7" max="7" width="1.5" style="177" customWidth="1"/>
    <col min="8" max="8" width="17.1640625" style="177" hidden="1" customWidth="1"/>
    <col min="9" max="9" width="1" style="177" customWidth="1"/>
    <col min="10" max="10" width="16.83203125" style="177" customWidth="1"/>
    <col min="11" max="11" width="2" style="177" customWidth="1"/>
    <col min="12" max="12" width="16.83203125" style="177" customWidth="1"/>
    <col min="13" max="13" width="2" style="177" customWidth="1"/>
    <col min="14" max="14" width="17.6640625" style="177" bestFit="1" customWidth="1"/>
    <col min="15" max="15" width="2" style="177" customWidth="1"/>
    <col min="16" max="16" width="18.1640625" style="177" customWidth="1"/>
    <col min="17" max="17" width="17" style="177" bestFit="1" customWidth="1"/>
    <col min="18" max="18" width="20.5" style="177" bestFit="1" customWidth="1"/>
    <col min="19" max="19" width="18.5" style="177" customWidth="1"/>
    <col min="20" max="20" width="21.33203125" style="177" customWidth="1"/>
    <col min="21" max="21" width="18.33203125" style="177" bestFit="1" customWidth="1"/>
    <col min="22" max="22" width="10.33203125" style="177"/>
    <col min="23" max="23" width="18.33203125" style="177" bestFit="1" customWidth="1"/>
    <col min="24" max="24" width="10.33203125" style="177"/>
    <col min="25" max="25" width="18.33203125" style="177" bestFit="1" customWidth="1"/>
    <col min="26" max="26" width="16" style="177" bestFit="1" customWidth="1"/>
    <col min="27" max="27" width="10.6640625" style="177" bestFit="1" customWidth="1"/>
    <col min="28" max="28" width="16" style="177" bestFit="1" customWidth="1"/>
    <col min="29" max="16384" width="10.33203125" style="177"/>
  </cols>
  <sheetData>
    <row r="1" spans="1:28" ht="16.5" customHeight="1" x14ac:dyDescent="0.3">
      <c r="A1" s="379" t="s">
        <v>132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28" ht="15" x14ac:dyDescent="0.3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28" ht="15" x14ac:dyDescent="0.3">
      <c r="A3" s="181"/>
      <c r="B3" s="51"/>
      <c r="C3" s="181"/>
      <c r="D3" s="181"/>
      <c r="E3" s="181"/>
      <c r="F3" s="97"/>
      <c r="G3" s="97"/>
      <c r="H3" s="97"/>
      <c r="I3" s="97"/>
      <c r="J3" s="97"/>
      <c r="K3" s="97"/>
      <c r="L3" s="97"/>
      <c r="M3" s="97"/>
      <c r="N3" s="98"/>
      <c r="O3" s="181"/>
    </row>
    <row r="4" spans="1:28" ht="60" x14ac:dyDescent="0.3">
      <c r="B4" s="99" t="s">
        <v>51</v>
      </c>
      <c r="C4" s="100"/>
      <c r="D4" s="99" t="s">
        <v>20</v>
      </c>
      <c r="E4" s="100"/>
      <c r="F4" s="99" t="s">
        <v>164</v>
      </c>
      <c r="G4" s="101"/>
      <c r="H4" s="99" t="s">
        <v>138</v>
      </c>
      <c r="I4" s="101"/>
      <c r="J4" s="99" t="s">
        <v>144</v>
      </c>
      <c r="K4" s="101"/>
      <c r="L4" s="99" t="s">
        <v>136</v>
      </c>
      <c r="M4" s="101"/>
      <c r="N4" s="99" t="s">
        <v>58</v>
      </c>
      <c r="P4" s="102"/>
      <c r="R4" s="102"/>
    </row>
    <row r="5" spans="1:28" ht="6" customHeight="1" x14ac:dyDescent="0.3">
      <c r="B5" s="103"/>
      <c r="C5" s="103"/>
      <c r="D5" s="103"/>
      <c r="E5" s="103"/>
      <c r="F5" s="104"/>
      <c r="G5" s="103"/>
      <c r="H5" s="104"/>
      <c r="I5" s="103"/>
      <c r="J5" s="103"/>
      <c r="K5" s="103"/>
      <c r="L5" s="104"/>
      <c r="M5" s="103"/>
      <c r="N5" s="104"/>
    </row>
    <row r="6" spans="1:28" ht="16.5" thickBot="1" x14ac:dyDescent="0.4">
      <c r="C6" s="50"/>
      <c r="D6" s="50"/>
      <c r="E6" s="50"/>
      <c r="F6" s="50"/>
      <c r="G6" s="50"/>
      <c r="H6" s="50"/>
      <c r="I6" s="50"/>
      <c r="J6" s="105"/>
      <c r="K6" s="50"/>
      <c r="L6" s="106"/>
      <c r="M6" s="50"/>
      <c r="N6" s="274" t="s">
        <v>19</v>
      </c>
      <c r="P6" s="107"/>
      <c r="R6" s="102"/>
    </row>
    <row r="7" spans="1:28" ht="15" x14ac:dyDescent="0.3">
      <c r="B7" s="75" t="s">
        <v>156</v>
      </c>
      <c r="C7" s="103"/>
      <c r="D7" s="108"/>
      <c r="E7" s="103"/>
      <c r="F7" s="109">
        <v>432842995.31999999</v>
      </c>
      <c r="G7" s="110">
        <v>0</v>
      </c>
      <c r="H7" s="109">
        <v>0</v>
      </c>
      <c r="I7" s="111"/>
      <c r="J7" s="112">
        <v>2266650</v>
      </c>
      <c r="K7" s="110"/>
      <c r="L7" s="112">
        <v>-434064601.00999999</v>
      </c>
      <c r="M7" s="110"/>
      <c r="N7" s="112">
        <v>1045044.3100000024</v>
      </c>
      <c r="P7" s="107"/>
    </row>
    <row r="8" spans="1:28" ht="15" customHeight="1" x14ac:dyDescent="0.3">
      <c r="B8" s="83" t="s">
        <v>57</v>
      </c>
      <c r="C8" s="103"/>
      <c r="D8" s="83">
        <v>18</v>
      </c>
      <c r="E8" s="103"/>
      <c r="F8" s="113"/>
      <c r="G8" s="114"/>
      <c r="H8" s="113"/>
      <c r="I8" s="115"/>
      <c r="J8" s="115"/>
      <c r="K8" s="114"/>
      <c r="L8" s="115">
        <v>-31957087.82</v>
      </c>
      <c r="M8" s="114"/>
      <c r="N8" s="115">
        <v>-31957087.82</v>
      </c>
      <c r="P8" s="102"/>
      <c r="R8" s="49"/>
      <c r="T8" s="116"/>
    </row>
    <row r="9" spans="1:28" ht="15" customHeight="1" x14ac:dyDescent="0.3">
      <c r="B9" s="117" t="s">
        <v>143</v>
      </c>
      <c r="C9" s="103"/>
      <c r="D9" s="83">
        <v>19</v>
      </c>
      <c r="E9" s="103"/>
      <c r="F9" s="113"/>
      <c r="G9" s="114"/>
      <c r="H9" s="113"/>
      <c r="I9" s="115"/>
      <c r="J9" s="115">
        <v>3732363</v>
      </c>
      <c r="K9" s="114"/>
      <c r="L9" s="115"/>
      <c r="M9" s="114"/>
      <c r="N9" s="115">
        <v>3732363</v>
      </c>
      <c r="P9" s="102"/>
      <c r="R9" s="49"/>
      <c r="T9" s="116"/>
    </row>
    <row r="10" spans="1:28" ht="15" customHeight="1" x14ac:dyDescent="0.35">
      <c r="B10" s="118" t="s">
        <v>56</v>
      </c>
      <c r="C10" s="103"/>
      <c r="D10" s="118">
        <v>18</v>
      </c>
      <c r="E10" s="103"/>
      <c r="F10" s="113"/>
      <c r="G10" s="114"/>
      <c r="H10" s="115"/>
      <c r="I10" s="115"/>
      <c r="J10" s="119"/>
      <c r="K10" s="114"/>
      <c r="L10" s="87">
        <v>-6732522.8500000164</v>
      </c>
      <c r="M10" s="114"/>
      <c r="N10" s="115">
        <v>-6732522.8500000164</v>
      </c>
      <c r="P10" s="102"/>
      <c r="Q10" s="102"/>
      <c r="R10" s="120"/>
      <c r="T10" s="49"/>
      <c r="Y10" s="121"/>
      <c r="Z10" s="121"/>
      <c r="AA10" s="102"/>
      <c r="AB10" s="102"/>
    </row>
    <row r="11" spans="1:28" ht="15" x14ac:dyDescent="0.3">
      <c r="B11" s="75" t="s">
        <v>168</v>
      </c>
      <c r="C11" s="103"/>
      <c r="D11" s="122"/>
      <c r="E11" s="103"/>
      <c r="F11" s="123">
        <f>SUM(F7:F10)</f>
        <v>432842995.31999999</v>
      </c>
      <c r="G11" s="110"/>
      <c r="H11" s="123">
        <f>SUM(H7:H10)</f>
        <v>0</v>
      </c>
      <c r="I11" s="111"/>
      <c r="J11" s="123">
        <f>SUM(J7:J10)</f>
        <v>5999013</v>
      </c>
      <c r="K11" s="110"/>
      <c r="L11" s="123">
        <f>SUM(L7:L10)</f>
        <v>-472754211.68000001</v>
      </c>
      <c r="M11" s="114"/>
      <c r="N11" s="123">
        <f>SUM(N7:N10)</f>
        <v>-33912203.360000014</v>
      </c>
      <c r="P11" s="107"/>
      <c r="Q11" s="86"/>
      <c r="R11" s="49"/>
      <c r="T11" s="124"/>
    </row>
    <row r="12" spans="1:28" ht="15" x14ac:dyDescent="0.3">
      <c r="B12" s="125" t="s">
        <v>123</v>
      </c>
      <c r="C12" s="126"/>
      <c r="D12" s="125"/>
      <c r="E12" s="126"/>
      <c r="F12" s="127">
        <f>F11-F7</f>
        <v>0</v>
      </c>
      <c r="G12" s="128"/>
      <c r="H12" s="127">
        <f>H11-H7</f>
        <v>0</v>
      </c>
      <c r="I12" s="128"/>
      <c r="J12" s="127">
        <f>J11-J7</f>
        <v>3732363</v>
      </c>
      <c r="K12" s="128"/>
      <c r="L12" s="127">
        <f>L11-L7</f>
        <v>-38689610.670000017</v>
      </c>
      <c r="M12" s="128"/>
      <c r="N12" s="127">
        <f>N11-N7</f>
        <v>-34957247.670000017</v>
      </c>
      <c r="Q12" s="49"/>
      <c r="R12" s="49"/>
      <c r="T12" s="124"/>
    </row>
    <row r="13" spans="1:28" ht="6" customHeight="1" x14ac:dyDescent="0.3">
      <c r="B13" s="126"/>
      <c r="C13" s="126"/>
      <c r="D13" s="126"/>
      <c r="E13" s="126"/>
      <c r="F13" s="128"/>
      <c r="G13" s="128"/>
      <c r="H13" s="128"/>
      <c r="I13" s="128"/>
      <c r="J13" s="129"/>
      <c r="K13" s="128"/>
      <c r="L13" s="128"/>
      <c r="M13" s="128"/>
      <c r="N13" s="128"/>
      <c r="Q13" s="49"/>
      <c r="R13" s="49"/>
      <c r="T13" s="124"/>
    </row>
    <row r="14" spans="1:28" ht="15" x14ac:dyDescent="0.3">
      <c r="B14" s="75" t="s">
        <v>139</v>
      </c>
      <c r="C14" s="103"/>
      <c r="D14" s="122"/>
      <c r="E14" s="103"/>
      <c r="F14" s="123">
        <v>432842995.31999999</v>
      </c>
      <c r="G14" s="110"/>
      <c r="H14" s="123">
        <v>2.44</v>
      </c>
      <c r="I14" s="111"/>
      <c r="J14" s="130">
        <v>58033</v>
      </c>
      <c r="K14" s="110"/>
      <c r="L14" s="123">
        <v>-413936232.92000002</v>
      </c>
      <c r="M14" s="110"/>
      <c r="N14" s="123">
        <v>18964795.399999976</v>
      </c>
      <c r="P14" s="86"/>
      <c r="R14" s="49"/>
    </row>
    <row r="15" spans="1:28" ht="15" x14ac:dyDescent="0.3">
      <c r="B15" s="83" t="s">
        <v>57</v>
      </c>
      <c r="C15" s="103"/>
      <c r="D15" s="83">
        <v>18</v>
      </c>
      <c r="E15" s="103"/>
      <c r="F15" s="113"/>
      <c r="G15" s="114"/>
      <c r="H15" s="113"/>
      <c r="I15" s="115"/>
      <c r="J15" s="115"/>
      <c r="K15" s="114"/>
      <c r="L15" s="115">
        <v>-20821384.630000003</v>
      </c>
      <c r="M15" s="114"/>
      <c r="N15" s="115">
        <v>-20821384.630000003</v>
      </c>
      <c r="P15" s="59"/>
    </row>
    <row r="16" spans="1:28" ht="15" x14ac:dyDescent="0.3">
      <c r="B16" s="83" t="s">
        <v>143</v>
      </c>
      <c r="C16" s="103"/>
      <c r="D16" s="83">
        <v>19</v>
      </c>
      <c r="E16" s="103"/>
      <c r="F16" s="113"/>
      <c r="G16" s="114"/>
      <c r="H16" s="113"/>
      <c r="I16" s="115"/>
      <c r="J16" s="115">
        <v>2550533</v>
      </c>
      <c r="K16" s="114"/>
      <c r="L16" s="115"/>
      <c r="M16" s="114"/>
      <c r="N16" s="115">
        <v>2550533</v>
      </c>
      <c r="P16" s="59"/>
    </row>
    <row r="17" spans="2:28" x14ac:dyDescent="0.35">
      <c r="B17" s="118" t="s">
        <v>56</v>
      </c>
      <c r="C17" s="103"/>
      <c r="D17" s="118">
        <v>18</v>
      </c>
      <c r="E17" s="103"/>
      <c r="F17" s="113"/>
      <c r="G17" s="114"/>
      <c r="H17" s="115">
        <v>-2.44</v>
      </c>
      <c r="I17" s="115"/>
      <c r="J17" s="119"/>
      <c r="K17" s="114"/>
      <c r="L17" s="115">
        <v>-127560.05</v>
      </c>
      <c r="M17" s="114"/>
      <c r="N17" s="115">
        <v>-127560.05</v>
      </c>
      <c r="R17" s="102"/>
      <c r="T17" s="59"/>
      <c r="Y17" s="121"/>
      <c r="Z17" s="121"/>
      <c r="AA17" s="102"/>
      <c r="AB17" s="102"/>
    </row>
    <row r="18" spans="2:28" ht="15" x14ac:dyDescent="0.3">
      <c r="B18" s="75" t="s">
        <v>169</v>
      </c>
      <c r="C18" s="103"/>
      <c r="D18" s="122"/>
      <c r="E18" s="103"/>
      <c r="F18" s="123">
        <f>SUM(F14:F17)</f>
        <v>432842995.31999999</v>
      </c>
      <c r="G18" s="110"/>
      <c r="H18" s="123">
        <f>SUM(H14:H17)</f>
        <v>0</v>
      </c>
      <c r="I18" s="111"/>
      <c r="J18" s="123">
        <f>SUM(J14:J17)</f>
        <v>2608566</v>
      </c>
      <c r="K18" s="110"/>
      <c r="L18" s="123">
        <f>SUM(L14:L17)</f>
        <v>-434885177.60000002</v>
      </c>
      <c r="M18" s="114"/>
      <c r="N18" s="123">
        <f>SUM(N14:N17)</f>
        <v>566383.71999997343</v>
      </c>
      <c r="P18" s="102"/>
      <c r="Q18" s="55"/>
      <c r="R18" s="102"/>
      <c r="T18" s="55"/>
    </row>
    <row r="19" spans="2:28" ht="15.75" customHeight="1" thickBot="1" x14ac:dyDescent="0.35">
      <c r="B19" s="275" t="s">
        <v>123</v>
      </c>
      <c r="C19" s="126"/>
      <c r="D19" s="275"/>
      <c r="E19" s="126"/>
      <c r="F19" s="276">
        <v>0</v>
      </c>
      <c r="G19" s="128"/>
      <c r="H19" s="276">
        <f>H18-H14</f>
        <v>-2.44</v>
      </c>
      <c r="I19" s="128"/>
      <c r="J19" s="276">
        <v>2550533</v>
      </c>
      <c r="K19" s="128"/>
      <c r="L19" s="276">
        <v>-20948944.680000007</v>
      </c>
      <c r="M19" s="128"/>
      <c r="N19" s="276">
        <v>-18398411.680000003</v>
      </c>
      <c r="P19" s="55"/>
    </row>
    <row r="20" spans="2:28" ht="6" customHeight="1" x14ac:dyDescent="0.3">
      <c r="B20" s="131"/>
      <c r="C20" s="103"/>
      <c r="D20" s="131"/>
      <c r="E20" s="103"/>
      <c r="F20" s="132"/>
      <c r="G20" s="110"/>
      <c r="H20" s="132"/>
      <c r="I20" s="111"/>
      <c r="J20" s="111"/>
      <c r="K20" s="110"/>
      <c r="L20" s="111"/>
      <c r="M20" s="110"/>
      <c r="N20" s="132"/>
    </row>
    <row r="21" spans="2:28" ht="16.5" thickBot="1" x14ac:dyDescent="0.4">
      <c r="C21" s="50"/>
      <c r="D21" s="50"/>
      <c r="E21" s="50"/>
      <c r="F21" s="50"/>
      <c r="G21" s="50"/>
      <c r="H21" s="133"/>
      <c r="I21" s="133"/>
      <c r="J21" s="134"/>
      <c r="K21" s="50"/>
      <c r="L21" s="106"/>
      <c r="M21" s="50"/>
      <c r="N21" s="274" t="s">
        <v>18</v>
      </c>
      <c r="P21" s="107"/>
      <c r="R21" s="102"/>
    </row>
    <row r="22" spans="2:28" ht="15" x14ac:dyDescent="0.3">
      <c r="B22" s="75" t="s">
        <v>156</v>
      </c>
      <c r="C22" s="103"/>
      <c r="D22" s="108"/>
      <c r="E22" s="103"/>
      <c r="F22" s="109">
        <v>432842995.31999999</v>
      </c>
      <c r="G22" s="110">
        <v>0</v>
      </c>
      <c r="H22" s="109">
        <v>8144643</v>
      </c>
      <c r="I22" s="111"/>
      <c r="J22" s="112">
        <v>8144643</v>
      </c>
      <c r="K22" s="110"/>
      <c r="L22" s="135">
        <v>-625959503.79999995</v>
      </c>
      <c r="M22" s="110"/>
      <c r="N22" s="135">
        <v>-184971865.47999996</v>
      </c>
      <c r="P22" s="107"/>
    </row>
    <row r="23" spans="2:28" ht="15" x14ac:dyDescent="0.3">
      <c r="B23" s="83" t="s">
        <v>57</v>
      </c>
      <c r="C23" s="103"/>
      <c r="D23" s="83">
        <v>18</v>
      </c>
      <c r="E23" s="103"/>
      <c r="F23" s="113"/>
      <c r="G23" s="114"/>
      <c r="H23" s="136"/>
      <c r="I23" s="137"/>
      <c r="J23" s="137"/>
      <c r="K23" s="114"/>
      <c r="L23" s="115">
        <v>-39754225.609999999</v>
      </c>
      <c r="M23" s="114"/>
      <c r="N23" s="115">
        <v>-39754225.609999999</v>
      </c>
    </row>
    <row r="24" spans="2:28" ht="15" x14ac:dyDescent="0.3">
      <c r="B24" s="117" t="s">
        <v>143</v>
      </c>
      <c r="C24" s="103"/>
      <c r="D24" s="83">
        <v>19</v>
      </c>
      <c r="E24" s="103"/>
      <c r="F24" s="113"/>
      <c r="G24" s="114"/>
      <c r="H24" s="136"/>
      <c r="I24" s="137"/>
      <c r="J24" s="115">
        <v>9887193</v>
      </c>
      <c r="K24" s="114"/>
      <c r="L24" s="115"/>
      <c r="M24" s="114"/>
      <c r="N24" s="115">
        <v>9887193</v>
      </c>
    </row>
    <row r="25" spans="2:28" x14ac:dyDescent="0.35">
      <c r="B25" s="118" t="s">
        <v>56</v>
      </c>
      <c r="C25" s="103"/>
      <c r="D25" s="118">
        <v>18</v>
      </c>
      <c r="E25" s="103"/>
      <c r="F25" s="113"/>
      <c r="G25" s="114"/>
      <c r="H25" s="115"/>
      <c r="I25" s="114"/>
      <c r="J25" s="114"/>
      <c r="K25" s="114"/>
      <c r="L25" s="351">
        <v>-9597598.5199999958</v>
      </c>
      <c r="M25" s="114"/>
      <c r="N25" s="115">
        <v>-9597598.5199999958</v>
      </c>
    </row>
    <row r="26" spans="2:28" ht="15" x14ac:dyDescent="0.3">
      <c r="B26" s="75" t="s">
        <v>168</v>
      </c>
      <c r="C26" s="103"/>
      <c r="D26" s="122"/>
      <c r="E26" s="103"/>
      <c r="F26" s="123">
        <f>SUM(F22:F25)</f>
        <v>432842995.31999999</v>
      </c>
      <c r="G26" s="110"/>
      <c r="H26" s="123">
        <f>SUM(H22:H25)</f>
        <v>8144643</v>
      </c>
      <c r="I26" s="111"/>
      <c r="J26" s="123">
        <f>SUM(J22:J25)</f>
        <v>18031836</v>
      </c>
      <c r="K26" s="110"/>
      <c r="L26" s="123">
        <f>SUM(L22:L25)</f>
        <v>-675311327.92999995</v>
      </c>
      <c r="M26" s="114"/>
      <c r="N26" s="123">
        <f>SUM(N22:N25)</f>
        <v>-224436496.60999995</v>
      </c>
      <c r="P26" s="138"/>
      <c r="Q26" s="139"/>
      <c r="R26" s="140"/>
    </row>
    <row r="27" spans="2:28" ht="15" x14ac:dyDescent="0.3">
      <c r="B27" s="125" t="s">
        <v>123</v>
      </c>
      <c r="C27" s="126"/>
      <c r="D27" s="125"/>
      <c r="E27" s="126"/>
      <c r="F27" s="127">
        <f>F26-F22</f>
        <v>0</v>
      </c>
      <c r="G27" s="128"/>
      <c r="H27" s="127">
        <f>H26-H22</f>
        <v>0</v>
      </c>
      <c r="I27" s="128"/>
      <c r="J27" s="127">
        <f>J26-J22</f>
        <v>9887193</v>
      </c>
      <c r="K27" s="128"/>
      <c r="L27" s="127">
        <f>L26-L22</f>
        <v>-49351824.129999995</v>
      </c>
      <c r="M27" s="128"/>
      <c r="N27" s="127">
        <f>N26-N22</f>
        <v>-39464631.129999995</v>
      </c>
    </row>
    <row r="28" spans="2:28" ht="6" customHeight="1" x14ac:dyDescent="0.3">
      <c r="B28" s="126"/>
      <c r="C28" s="126"/>
      <c r="D28" s="126"/>
      <c r="E28" s="126"/>
      <c r="F28" s="128"/>
      <c r="G28" s="128"/>
      <c r="H28" s="128"/>
      <c r="I28" s="128"/>
      <c r="J28" s="129"/>
      <c r="K28" s="128"/>
      <c r="L28" s="128"/>
      <c r="M28" s="128"/>
      <c r="N28" s="128"/>
    </row>
    <row r="29" spans="2:28" x14ac:dyDescent="0.35">
      <c r="B29" s="75" t="s">
        <v>139</v>
      </c>
      <c r="C29" s="103"/>
      <c r="D29" s="122"/>
      <c r="E29" s="103"/>
      <c r="F29" s="123">
        <v>432842995.31999999</v>
      </c>
      <c r="G29" s="110"/>
      <c r="H29" s="123">
        <v>0</v>
      </c>
      <c r="I29" s="111"/>
      <c r="J29" s="141">
        <v>663918</v>
      </c>
      <c r="K29" s="110"/>
      <c r="L29" s="123">
        <v>-645768546.34000003</v>
      </c>
      <c r="M29" s="110"/>
      <c r="N29" s="142">
        <v>-212261633.02000004</v>
      </c>
      <c r="O29" s="143"/>
      <c r="P29" s="86"/>
      <c r="R29" s="144"/>
    </row>
    <row r="30" spans="2:28" x14ac:dyDescent="0.35">
      <c r="B30" s="83" t="s">
        <v>57</v>
      </c>
      <c r="C30" s="103"/>
      <c r="D30" s="117">
        <v>18</v>
      </c>
      <c r="E30" s="103"/>
      <c r="F30" s="113"/>
      <c r="G30" s="114"/>
      <c r="H30" s="113"/>
      <c r="I30" s="115"/>
      <c r="J30" s="115"/>
      <c r="K30" s="114"/>
      <c r="L30" s="145">
        <v>-36865048.910000011</v>
      </c>
      <c r="M30" s="114"/>
      <c r="N30" s="115">
        <v>-36865048.910000011</v>
      </c>
      <c r="O30" s="146"/>
      <c r="R30" s="144"/>
    </row>
    <row r="31" spans="2:28" x14ac:dyDescent="0.35">
      <c r="B31" s="83" t="s">
        <v>143</v>
      </c>
      <c r="C31" s="103"/>
      <c r="D31" s="83">
        <v>19</v>
      </c>
      <c r="E31" s="103"/>
      <c r="F31" s="113"/>
      <c r="G31" s="114"/>
      <c r="H31" s="113"/>
      <c r="I31" s="115"/>
      <c r="J31" s="115">
        <v>7026698</v>
      </c>
      <c r="K31" s="114"/>
      <c r="L31" s="145"/>
      <c r="M31" s="114"/>
      <c r="N31" s="115">
        <v>7026698</v>
      </c>
      <c r="O31" s="146"/>
      <c r="R31" s="144"/>
    </row>
    <row r="32" spans="2:28" x14ac:dyDescent="0.35">
      <c r="B32" s="118" t="s">
        <v>56</v>
      </c>
      <c r="C32" s="103"/>
      <c r="D32" s="118">
        <v>18</v>
      </c>
      <c r="E32" s="103"/>
      <c r="F32" s="113"/>
      <c r="G32" s="114"/>
      <c r="H32" s="145"/>
      <c r="I32" s="115"/>
      <c r="J32" s="147"/>
      <c r="K32" s="114"/>
      <c r="L32" s="145">
        <v>-29059.770000000019</v>
      </c>
      <c r="M32" s="114"/>
      <c r="N32" s="115">
        <v>-29059.770000000019</v>
      </c>
      <c r="O32" s="146"/>
      <c r="R32" s="144"/>
    </row>
    <row r="33" spans="2:16" ht="15" x14ac:dyDescent="0.3">
      <c r="B33" s="75" t="s">
        <v>169</v>
      </c>
      <c r="C33" s="103"/>
      <c r="D33" s="122"/>
      <c r="E33" s="103"/>
      <c r="F33" s="123">
        <v>432842995.31999999</v>
      </c>
      <c r="G33" s="110"/>
      <c r="H33" s="123">
        <f>SUM(H29:H32)</f>
        <v>0</v>
      </c>
      <c r="I33" s="111"/>
      <c r="J33" s="141">
        <v>7690616</v>
      </c>
      <c r="K33" s="110"/>
      <c r="L33" s="123">
        <v>-682662655.01999998</v>
      </c>
      <c r="M33" s="114"/>
      <c r="N33" s="123">
        <v>-242129043.70000008</v>
      </c>
      <c r="P33" s="86"/>
    </row>
    <row r="34" spans="2:16" thickBot="1" x14ac:dyDescent="0.35">
      <c r="B34" s="275" t="s">
        <v>123</v>
      </c>
      <c r="C34" s="126"/>
      <c r="D34" s="275"/>
      <c r="E34" s="126"/>
      <c r="F34" s="276">
        <f>F33-F29</f>
        <v>0</v>
      </c>
      <c r="G34" s="128"/>
      <c r="H34" s="276">
        <f>H33-H29</f>
        <v>0</v>
      </c>
      <c r="I34" s="128"/>
      <c r="J34" s="276">
        <f>J33-J29</f>
        <v>7026698</v>
      </c>
      <c r="K34" s="128"/>
      <c r="L34" s="276">
        <f>L33-L29</f>
        <v>-36894108.679999948</v>
      </c>
      <c r="M34" s="128"/>
      <c r="N34" s="276">
        <f>N33-N29</f>
        <v>-29867410.680000037</v>
      </c>
      <c r="P34" s="55"/>
    </row>
    <row r="35" spans="2:16" ht="15" x14ac:dyDescent="0.3">
      <c r="B35" s="103" t="s">
        <v>55</v>
      </c>
      <c r="F35" s="107"/>
      <c r="H35" s="107"/>
      <c r="J35" s="107"/>
      <c r="L35" s="107"/>
      <c r="N35" s="107"/>
    </row>
    <row r="36" spans="2:16" x14ac:dyDescent="0.35">
      <c r="H36" s="107"/>
      <c r="N36" s="140"/>
    </row>
    <row r="37" spans="2:16" x14ac:dyDescent="0.35">
      <c r="L37" s="107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  <ignoredErrors>
    <ignoredError sqref="N11 N18 L11 H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60"/>
  <sheetViews>
    <sheetView showGridLines="0" zoomScale="80" zoomScaleNormal="80" workbookViewId="0">
      <selection activeCell="J15" sqref="J15"/>
    </sheetView>
  </sheetViews>
  <sheetFormatPr defaultRowHeight="15" x14ac:dyDescent="0.3"/>
  <cols>
    <col min="1" max="1" width="5.5" style="39" customWidth="1"/>
    <col min="2" max="2" width="73" style="39" customWidth="1"/>
    <col min="3" max="3" width="2" style="39" customWidth="1"/>
    <col min="4" max="4" width="5.1640625" style="39" customWidth="1"/>
    <col min="5" max="5" width="3.1640625" style="39" customWidth="1"/>
    <col min="6" max="6" width="15.83203125" style="39" customWidth="1"/>
    <col min="7" max="7" width="2" style="39" customWidth="1"/>
    <col min="8" max="8" width="15.83203125" style="39" customWidth="1"/>
    <col min="9" max="9" width="2" style="39" customWidth="1"/>
    <col min="10" max="10" width="15.83203125" style="39" customWidth="1"/>
    <col min="11" max="11" width="2" style="39" customWidth="1"/>
    <col min="12" max="12" width="15.83203125" style="39" customWidth="1"/>
    <col min="13" max="13" width="19" style="39" customWidth="1"/>
    <col min="14" max="14" width="9.33203125" style="39"/>
    <col min="15" max="15" width="16.1640625" style="39" bestFit="1" customWidth="1"/>
    <col min="16" max="16384" width="9.33203125" style="39"/>
  </cols>
  <sheetData>
    <row r="1" spans="1:12" x14ac:dyDescent="0.3">
      <c r="A1" s="386" t="s">
        <v>127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x14ac:dyDescent="0.3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x14ac:dyDescent="0.3">
      <c r="A3" s="183"/>
      <c r="B3" s="148"/>
      <c r="C3" s="183"/>
      <c r="D3" s="148"/>
      <c r="E3" s="183"/>
      <c r="F3" s="149" t="s">
        <v>19</v>
      </c>
      <c r="G3" s="149"/>
      <c r="H3" s="149"/>
      <c r="J3" s="149" t="s">
        <v>18</v>
      </c>
      <c r="K3" s="149"/>
      <c r="L3" s="149"/>
    </row>
    <row r="4" spans="1:12" ht="18" customHeight="1" x14ac:dyDescent="0.3">
      <c r="A4" s="183"/>
      <c r="B4" s="384" t="s">
        <v>51</v>
      </c>
      <c r="C4" s="183"/>
      <c r="D4" s="382" t="s">
        <v>20</v>
      </c>
      <c r="E4" s="183"/>
      <c r="F4" s="380" t="s">
        <v>174</v>
      </c>
      <c r="G4" s="380"/>
      <c r="H4" s="380"/>
      <c r="J4" s="380" t="s">
        <v>175</v>
      </c>
      <c r="K4" s="380"/>
      <c r="L4" s="380"/>
    </row>
    <row r="5" spans="1:12" ht="19.5" customHeight="1" x14ac:dyDescent="0.3">
      <c r="A5" s="150"/>
      <c r="B5" s="384"/>
      <c r="C5" s="150"/>
      <c r="D5" s="382"/>
      <c r="E5" s="150"/>
      <c r="F5" s="381"/>
      <c r="G5" s="381"/>
      <c r="H5" s="381"/>
      <c r="J5" s="381"/>
      <c r="K5" s="381"/>
      <c r="L5" s="381"/>
    </row>
    <row r="6" spans="1:12" ht="15.75" x14ac:dyDescent="0.35">
      <c r="B6" s="385"/>
      <c r="C6" s="151"/>
      <c r="D6" s="383"/>
      <c r="E6" s="182"/>
      <c r="F6" s="152">
        <v>2021</v>
      </c>
      <c r="G6" s="153"/>
      <c r="H6" s="152">
        <v>2020</v>
      </c>
      <c r="I6" s="154"/>
      <c r="J6" s="152">
        <v>2021</v>
      </c>
      <c r="K6" s="155"/>
      <c r="L6" s="152">
        <v>2020</v>
      </c>
    </row>
    <row r="7" spans="1:12" ht="30" x14ac:dyDescent="0.3">
      <c r="B7" s="156" t="s">
        <v>80</v>
      </c>
      <c r="C7" s="151"/>
      <c r="D7" s="182"/>
      <c r="E7" s="182"/>
      <c r="F7" s="41"/>
      <c r="G7" s="40"/>
      <c r="H7" s="88" t="s">
        <v>165</v>
      </c>
      <c r="J7" s="38"/>
      <c r="K7" s="157"/>
      <c r="L7" s="88" t="s">
        <v>165</v>
      </c>
    </row>
    <row r="8" spans="1:12" x14ac:dyDescent="0.3">
      <c r="B8" s="156" t="s">
        <v>79</v>
      </c>
      <c r="C8" s="151"/>
      <c r="D8" s="182"/>
      <c r="E8" s="182"/>
      <c r="F8" s="277">
        <v>-31957087.82</v>
      </c>
      <c r="G8" s="41"/>
      <c r="H8" s="277">
        <v>-20821384.630000003</v>
      </c>
      <c r="J8" s="277">
        <v>-39754225.609999999</v>
      </c>
      <c r="K8" s="38"/>
      <c r="L8" s="277">
        <v>-36865048.909999996</v>
      </c>
    </row>
    <row r="9" spans="1:12" x14ac:dyDescent="0.3">
      <c r="B9" s="158" t="s">
        <v>78</v>
      </c>
      <c r="C9" s="151"/>
      <c r="D9" s="182"/>
      <c r="E9" s="182"/>
      <c r="F9" s="41"/>
      <c r="G9" s="41"/>
      <c r="H9" s="41"/>
      <c r="J9" s="38"/>
      <c r="K9" s="38"/>
      <c r="L9" s="38"/>
    </row>
    <row r="10" spans="1:12" x14ac:dyDescent="0.3">
      <c r="B10" s="159" t="s">
        <v>77</v>
      </c>
      <c r="C10" s="151"/>
      <c r="D10" s="182"/>
      <c r="E10" s="182"/>
      <c r="F10" s="278">
        <v>10703501.290000001</v>
      </c>
      <c r="G10" s="41"/>
      <c r="H10" s="279">
        <v>11777797.819999998</v>
      </c>
      <c r="J10" s="280">
        <v>12661430.23</v>
      </c>
      <c r="K10" s="38"/>
      <c r="L10" s="280">
        <v>14416933.200000001</v>
      </c>
    </row>
    <row r="11" spans="1:12" x14ac:dyDescent="0.3">
      <c r="B11" s="159" t="s">
        <v>135</v>
      </c>
      <c r="C11" s="151"/>
      <c r="D11" s="182"/>
      <c r="E11" s="182"/>
      <c r="F11" s="278">
        <v>0</v>
      </c>
      <c r="G11" s="41"/>
      <c r="H11" s="279">
        <v>0</v>
      </c>
      <c r="J11" s="280">
        <v>0</v>
      </c>
      <c r="K11" s="38"/>
      <c r="L11" s="280">
        <v>0</v>
      </c>
    </row>
    <row r="12" spans="1:12" x14ac:dyDescent="0.3">
      <c r="B12" s="159" t="s">
        <v>143</v>
      </c>
      <c r="C12" s="151"/>
      <c r="D12" s="182"/>
      <c r="E12" s="182"/>
      <c r="F12" s="278">
        <v>3732363</v>
      </c>
      <c r="G12" s="41"/>
      <c r="H12" s="279">
        <v>2550533</v>
      </c>
      <c r="J12" s="280">
        <v>9887193</v>
      </c>
      <c r="K12" s="38"/>
      <c r="L12" s="280">
        <v>7026698</v>
      </c>
    </row>
    <row r="13" spans="1:12" x14ac:dyDescent="0.3">
      <c r="B13" s="159" t="s">
        <v>56</v>
      </c>
      <c r="C13" s="151"/>
      <c r="D13" s="182"/>
      <c r="E13" s="182"/>
      <c r="F13" s="278">
        <v>-6732522.8500000164</v>
      </c>
      <c r="G13" s="41"/>
      <c r="H13" s="279">
        <v>-127560.04999999999</v>
      </c>
      <c r="J13" s="280">
        <v>-9597598.5199999958</v>
      </c>
      <c r="K13" s="38"/>
      <c r="L13" s="280">
        <v>-29059.770000000033</v>
      </c>
    </row>
    <row r="14" spans="1:12" x14ac:dyDescent="0.3">
      <c r="B14" s="159" t="s">
        <v>33</v>
      </c>
      <c r="C14" s="151"/>
      <c r="D14" s="182"/>
      <c r="E14" s="182"/>
      <c r="F14" s="278">
        <v>7879684.4800000004</v>
      </c>
      <c r="G14" s="41"/>
      <c r="H14" s="279">
        <v>38347.289999999994</v>
      </c>
      <c r="J14" s="280">
        <v>7059716.9600000009</v>
      </c>
      <c r="K14" s="38"/>
      <c r="L14" s="280">
        <v>1530451.7000000002</v>
      </c>
    </row>
    <row r="15" spans="1:12" x14ac:dyDescent="0.3">
      <c r="B15" s="159" t="s">
        <v>76</v>
      </c>
      <c r="C15" s="151"/>
      <c r="D15" s="182"/>
      <c r="E15" s="182"/>
      <c r="F15" s="278">
        <v>4849552.34</v>
      </c>
      <c r="G15" s="41"/>
      <c r="H15" s="279">
        <v>3300987.66</v>
      </c>
      <c r="J15" s="280">
        <v>15353042.760000002</v>
      </c>
      <c r="K15" s="38"/>
      <c r="L15" s="280">
        <v>8557141.6399999987</v>
      </c>
    </row>
    <row r="16" spans="1:12" x14ac:dyDescent="0.3">
      <c r="B16" s="159" t="s">
        <v>140</v>
      </c>
      <c r="C16" s="151"/>
      <c r="D16" s="182"/>
      <c r="E16" s="182"/>
      <c r="F16" s="278">
        <v>9298614.7699999977</v>
      </c>
      <c r="G16" s="41"/>
      <c r="H16" s="279">
        <v>0</v>
      </c>
      <c r="J16" s="280">
        <v>9298614.7699999977</v>
      </c>
      <c r="K16" s="38"/>
      <c r="L16" s="280">
        <v>0</v>
      </c>
    </row>
    <row r="17" spans="2:12" x14ac:dyDescent="0.3">
      <c r="B17" s="158" t="s">
        <v>75</v>
      </c>
      <c r="C17" s="151"/>
      <c r="D17" s="182"/>
      <c r="E17" s="182"/>
      <c r="F17" s="278"/>
      <c r="G17" s="41"/>
      <c r="H17" s="41"/>
      <c r="J17" s="280"/>
      <c r="K17" s="38"/>
      <c r="L17" s="38"/>
    </row>
    <row r="18" spans="2:12" x14ac:dyDescent="0.3">
      <c r="B18" s="159" t="s">
        <v>157</v>
      </c>
      <c r="C18" s="151"/>
      <c r="D18" s="182"/>
      <c r="E18" s="182"/>
      <c r="F18" s="278">
        <v>-2183311.8200000003</v>
      </c>
      <c r="G18" s="41"/>
      <c r="H18" s="280">
        <v>3055122.9200000004</v>
      </c>
      <c r="J18" s="280">
        <v>-2254365.87</v>
      </c>
      <c r="K18" s="38"/>
      <c r="L18" s="280">
        <v>2932559.93</v>
      </c>
    </row>
    <row r="19" spans="2:12" x14ac:dyDescent="0.3">
      <c r="B19" s="159" t="s">
        <v>12</v>
      </c>
      <c r="F19" s="278">
        <v>4739825.76</v>
      </c>
      <c r="G19" s="41"/>
      <c r="H19" s="280">
        <v>-4560850.8500000006</v>
      </c>
      <c r="J19" s="280">
        <v>4740519.99</v>
      </c>
      <c r="K19" s="38"/>
      <c r="L19" s="280">
        <v>-4576975.2600000007</v>
      </c>
    </row>
    <row r="20" spans="2:12" x14ac:dyDescent="0.3">
      <c r="B20" s="159" t="s">
        <v>158</v>
      </c>
      <c r="F20" s="278">
        <v>-131230.91000000003</v>
      </c>
      <c r="G20" s="41"/>
      <c r="H20" s="280">
        <v>344255.22</v>
      </c>
      <c r="J20" s="280">
        <v>-257187.93000000017</v>
      </c>
      <c r="K20" s="38"/>
      <c r="L20" s="280">
        <v>157974.93999999994</v>
      </c>
    </row>
    <row r="21" spans="2:12" x14ac:dyDescent="0.3">
      <c r="B21" s="159" t="s">
        <v>73</v>
      </c>
      <c r="F21" s="278">
        <v>16211.159999999996</v>
      </c>
      <c r="G21" s="41"/>
      <c r="H21" s="280">
        <v>17439.97</v>
      </c>
      <c r="J21" s="280">
        <v>16388.059999999998</v>
      </c>
      <c r="K21" s="38"/>
      <c r="L21" s="280">
        <v>70975.91</v>
      </c>
    </row>
    <row r="22" spans="2:12" x14ac:dyDescent="0.3">
      <c r="B22" s="159" t="s">
        <v>74</v>
      </c>
      <c r="F22" s="278">
        <v>-2098790.5199999996</v>
      </c>
      <c r="G22" s="41"/>
      <c r="H22" s="280">
        <v>-593172.78999999992</v>
      </c>
      <c r="J22" s="280">
        <v>-717245.52000000048</v>
      </c>
      <c r="K22" s="38"/>
      <c r="L22" s="280">
        <v>-1011851.0100000012</v>
      </c>
    </row>
    <row r="23" spans="2:12" x14ac:dyDescent="0.3">
      <c r="B23" s="159" t="s">
        <v>72</v>
      </c>
      <c r="F23" s="278">
        <v>-11314.34999999986</v>
      </c>
      <c r="G23" s="41"/>
      <c r="H23" s="280">
        <v>4256588.0200000005</v>
      </c>
      <c r="J23" s="280">
        <v>-862926.33000000007</v>
      </c>
      <c r="K23" s="38"/>
      <c r="L23" s="280">
        <v>4082570.29</v>
      </c>
    </row>
    <row r="24" spans="2:12" x14ac:dyDescent="0.3">
      <c r="B24" s="158" t="s">
        <v>71</v>
      </c>
      <c r="F24" s="278"/>
      <c r="G24" s="41"/>
      <c r="H24" s="41"/>
      <c r="J24" s="280"/>
      <c r="K24" s="38"/>
      <c r="L24" s="38"/>
    </row>
    <row r="25" spans="2:12" x14ac:dyDescent="0.3">
      <c r="B25" s="159" t="s">
        <v>34</v>
      </c>
      <c r="F25" s="278">
        <v>2149998.04</v>
      </c>
      <c r="G25" s="41"/>
      <c r="H25" s="280">
        <v>477125.68999999994</v>
      </c>
      <c r="J25" s="280">
        <v>766204.83000000007</v>
      </c>
      <c r="K25" s="38"/>
      <c r="L25" s="280">
        <v>1143090.6299999999</v>
      </c>
    </row>
    <row r="26" spans="2:12" x14ac:dyDescent="0.3">
      <c r="B26" s="159" t="s">
        <v>150</v>
      </c>
      <c r="F26" s="278">
        <v>1197020.7000000002</v>
      </c>
      <c r="G26" s="41"/>
      <c r="H26" s="280">
        <v>1698803.0100000002</v>
      </c>
      <c r="J26" s="280">
        <v>1995851.3500000006</v>
      </c>
      <c r="K26" s="38"/>
      <c r="L26" s="280">
        <v>10544783.370000001</v>
      </c>
    </row>
    <row r="27" spans="2:12" x14ac:dyDescent="0.3">
      <c r="B27" s="159" t="s">
        <v>151</v>
      </c>
      <c r="F27" s="278">
        <v>9851002.1000000034</v>
      </c>
      <c r="G27" s="41"/>
      <c r="H27" s="280">
        <v>2972923.8900000006</v>
      </c>
      <c r="J27" s="280">
        <v>11762624.169999996</v>
      </c>
      <c r="K27" s="38"/>
      <c r="L27" s="280">
        <v>2495978.7599999998</v>
      </c>
    </row>
    <row r="28" spans="2:12" x14ac:dyDescent="0.3">
      <c r="B28" s="159" t="s">
        <v>32</v>
      </c>
      <c r="F28" s="278">
        <v>870501.98</v>
      </c>
      <c r="G28" s="41"/>
      <c r="H28" s="280">
        <v>42468.309999999939</v>
      </c>
      <c r="J28" s="280">
        <v>387951.90999999875</v>
      </c>
      <c r="K28" s="38"/>
      <c r="L28" s="280">
        <v>311103.00999999966</v>
      </c>
    </row>
    <row r="29" spans="2:12" x14ac:dyDescent="0.3">
      <c r="B29" s="159" t="s">
        <v>70</v>
      </c>
      <c r="F29" s="278">
        <v>-7273159.4600000083</v>
      </c>
      <c r="G29" s="41"/>
      <c r="H29" s="280">
        <v>-3456345.9100000067</v>
      </c>
      <c r="J29" s="280">
        <v>-14678872.140000017</v>
      </c>
      <c r="K29" s="38"/>
      <c r="L29" s="280">
        <v>-9321042.3900000118</v>
      </c>
    </row>
    <row r="30" spans="2:12" hidden="1" x14ac:dyDescent="0.3">
      <c r="B30" s="159" t="s">
        <v>137</v>
      </c>
      <c r="F30" s="278"/>
      <c r="G30" s="41"/>
      <c r="H30" s="280"/>
      <c r="J30" s="280"/>
      <c r="K30" s="38"/>
      <c r="L30" s="280"/>
    </row>
    <row r="31" spans="2:12" x14ac:dyDescent="0.3">
      <c r="B31" s="156" t="s">
        <v>69</v>
      </c>
      <c r="F31" s="281"/>
      <c r="G31" s="41"/>
      <c r="H31" s="277">
        <v>0</v>
      </c>
      <c r="J31" s="277"/>
      <c r="K31" s="38"/>
      <c r="L31" s="277"/>
    </row>
    <row r="32" spans="2:12" x14ac:dyDescent="0.3">
      <c r="B32" s="158" t="s">
        <v>68</v>
      </c>
      <c r="F32" s="280">
        <v>0</v>
      </c>
      <c r="G32" s="41"/>
      <c r="H32" s="280">
        <v>0</v>
      </c>
      <c r="J32" s="280">
        <v>0</v>
      </c>
      <c r="K32" s="38"/>
      <c r="L32" s="280">
        <v>0</v>
      </c>
    </row>
    <row r="33" spans="2:12" ht="6" customHeight="1" x14ac:dyDescent="0.3">
      <c r="B33" s="158"/>
      <c r="F33" s="280"/>
      <c r="G33" s="41"/>
      <c r="H33" s="280"/>
      <c r="J33" s="280"/>
      <c r="K33" s="38"/>
      <c r="L33" s="280"/>
    </row>
    <row r="34" spans="2:12" x14ac:dyDescent="0.3">
      <c r="B34" s="160" t="s">
        <v>67</v>
      </c>
      <c r="F34" s="282">
        <f t="shared" ref="F34:I34" si="0">SUM(F8:F33)</f>
        <v>4900857.8899999764</v>
      </c>
      <c r="G34" s="282">
        <f t="shared" si="0"/>
        <v>0</v>
      </c>
      <c r="H34" s="282">
        <f t="shared" si="0"/>
        <v>973078.56999999005</v>
      </c>
      <c r="I34" s="282">
        <f t="shared" si="0"/>
        <v>0</v>
      </c>
      <c r="J34" s="282">
        <f>SUM(J8:J33)</f>
        <v>5807116.1099999826</v>
      </c>
      <c r="K34" s="282">
        <f t="shared" ref="K34" si="1">SUM(K8:K33)</f>
        <v>0</v>
      </c>
      <c r="L34" s="282">
        <f>SUM(L8:L33)</f>
        <v>1466284.0399999917</v>
      </c>
    </row>
    <row r="35" spans="2:12" ht="6" customHeight="1" x14ac:dyDescent="0.3">
      <c r="B35" s="40"/>
      <c r="F35" s="41"/>
      <c r="G35" s="41"/>
      <c r="H35" s="41"/>
      <c r="J35" s="38"/>
      <c r="K35" s="38"/>
      <c r="L35" s="38"/>
    </row>
    <row r="36" spans="2:12" x14ac:dyDescent="0.3">
      <c r="B36" s="156" t="s">
        <v>66</v>
      </c>
      <c r="F36" s="41"/>
      <c r="G36" s="41"/>
      <c r="H36" s="41"/>
      <c r="J36" s="38"/>
      <c r="K36" s="38"/>
      <c r="L36" s="38"/>
    </row>
    <row r="37" spans="2:12" x14ac:dyDescent="0.3">
      <c r="B37" s="158" t="s">
        <v>170</v>
      </c>
      <c r="F37" s="278">
        <v>-7888.99</v>
      </c>
      <c r="G37" s="41"/>
      <c r="H37" s="280"/>
      <c r="J37" s="283">
        <v>-7888.99</v>
      </c>
      <c r="K37" s="38"/>
      <c r="L37" s="280"/>
    </row>
    <row r="38" spans="2:12" x14ac:dyDescent="0.3">
      <c r="B38" s="158" t="s">
        <v>171</v>
      </c>
      <c r="F38" s="278">
        <v>8564.5400000000009</v>
      </c>
      <c r="G38" s="41"/>
      <c r="H38" s="280"/>
      <c r="J38" s="283">
        <v>8564.5400000000009</v>
      </c>
      <c r="K38" s="38"/>
      <c r="L38" s="280"/>
    </row>
    <row r="39" spans="2:12" x14ac:dyDescent="0.3">
      <c r="B39" s="158" t="s">
        <v>65</v>
      </c>
      <c r="F39" s="278">
        <v>-11056456.140000001</v>
      </c>
      <c r="G39" s="41"/>
      <c r="H39" s="283">
        <v>-2347862.8199999998</v>
      </c>
      <c r="J39" s="283">
        <v>-11088269.030000001</v>
      </c>
      <c r="K39" s="38"/>
      <c r="L39" s="280">
        <v>-2450696.37</v>
      </c>
    </row>
    <row r="40" spans="2:12" x14ac:dyDescent="0.3">
      <c r="B40" s="284" t="s">
        <v>172</v>
      </c>
      <c r="F40" s="278">
        <v>-55192.04</v>
      </c>
      <c r="G40" s="41"/>
      <c r="H40" s="280"/>
      <c r="J40" s="283">
        <v>-55192.04</v>
      </c>
      <c r="K40" s="38"/>
      <c r="L40" s="280"/>
    </row>
    <row r="41" spans="2:12" x14ac:dyDescent="0.3">
      <c r="B41" s="160" t="s">
        <v>64</v>
      </c>
      <c r="F41" s="282">
        <f t="shared" ref="F41:I41" si="2">SUM(F37:F40)</f>
        <v>-11110972.629999999</v>
      </c>
      <c r="G41" s="282">
        <f t="shared" si="2"/>
        <v>0</v>
      </c>
      <c r="H41" s="282">
        <f t="shared" si="2"/>
        <v>-2347862.8199999998</v>
      </c>
      <c r="I41" s="282">
        <f t="shared" si="2"/>
        <v>0</v>
      </c>
      <c r="J41" s="282">
        <f>SUM(J37:J40)</f>
        <v>-11142785.52</v>
      </c>
      <c r="K41" s="282">
        <f t="shared" ref="K41:L41" si="3">SUM(K37:K40)</f>
        <v>0</v>
      </c>
      <c r="L41" s="282">
        <f t="shared" si="3"/>
        <v>-2450696.37</v>
      </c>
    </row>
    <row r="42" spans="2:12" ht="6" customHeight="1" x14ac:dyDescent="0.3">
      <c r="B42" s="161"/>
      <c r="F42" s="281"/>
      <c r="G42" s="41"/>
      <c r="H42" s="281"/>
      <c r="J42" s="281"/>
      <c r="K42" s="38"/>
      <c r="L42" s="281"/>
    </row>
    <row r="43" spans="2:12" x14ac:dyDescent="0.3">
      <c r="B43" s="156" t="s">
        <v>63</v>
      </c>
      <c r="F43" s="41"/>
      <c r="G43" s="41"/>
      <c r="H43" s="41"/>
      <c r="J43" s="38"/>
      <c r="K43" s="38"/>
      <c r="L43" s="38"/>
    </row>
    <row r="44" spans="2:12" ht="15" customHeight="1" x14ac:dyDescent="0.3">
      <c r="B44" s="158" t="s">
        <v>62</v>
      </c>
      <c r="F44" s="278">
        <f>576030.8+3878090.8</f>
        <v>4454121.5999999996</v>
      </c>
      <c r="G44" s="41"/>
      <c r="H44" s="283">
        <v>6209481.9299999997</v>
      </c>
      <c r="J44" s="283">
        <v>4454121.5999999996</v>
      </c>
      <c r="K44" s="38"/>
      <c r="L44" s="280">
        <v>6209481.9299999997</v>
      </c>
    </row>
    <row r="45" spans="2:12" ht="6" customHeight="1" x14ac:dyDescent="0.3">
      <c r="B45" s="40"/>
      <c r="F45" s="41"/>
      <c r="G45" s="41"/>
      <c r="H45" s="41"/>
      <c r="J45" s="38"/>
      <c r="K45" s="38"/>
      <c r="L45" s="38"/>
    </row>
    <row r="46" spans="2:12" x14ac:dyDescent="0.3">
      <c r="B46" s="160" t="s">
        <v>61</v>
      </c>
      <c r="F46" s="282">
        <f t="shared" ref="F46:I46" si="4">SUM(F43:F44)</f>
        <v>4454121.5999999996</v>
      </c>
      <c r="G46" s="282">
        <f t="shared" si="4"/>
        <v>0</v>
      </c>
      <c r="H46" s="282">
        <f t="shared" si="4"/>
        <v>6209481.9299999997</v>
      </c>
      <c r="I46" s="282">
        <f t="shared" si="4"/>
        <v>0</v>
      </c>
      <c r="J46" s="282">
        <f>SUM(J43:J44)</f>
        <v>4454121.5999999996</v>
      </c>
      <c r="K46" s="282">
        <f t="shared" ref="K46:L46" si="5">SUM(K43:K44)</f>
        <v>0</v>
      </c>
      <c r="L46" s="282">
        <f t="shared" si="5"/>
        <v>6209481.9299999997</v>
      </c>
    </row>
    <row r="47" spans="2:12" ht="6" customHeight="1" x14ac:dyDescent="0.3">
      <c r="B47" s="40"/>
      <c r="F47" s="41"/>
      <c r="G47" s="41"/>
      <c r="H47" s="41"/>
      <c r="J47" s="38"/>
      <c r="K47" s="38"/>
      <c r="L47" s="38"/>
    </row>
    <row r="48" spans="2:12" x14ac:dyDescent="0.3">
      <c r="B48" s="160" t="s">
        <v>60</v>
      </c>
      <c r="F48" s="282">
        <f t="shared" ref="F48:I48" si="6">F34+F41+F46</f>
        <v>-1755993.1400000229</v>
      </c>
      <c r="G48" s="282">
        <f t="shared" si="6"/>
        <v>0</v>
      </c>
      <c r="H48" s="282">
        <f t="shared" si="6"/>
        <v>4834697.6799999904</v>
      </c>
      <c r="I48" s="282">
        <f t="shared" si="6"/>
        <v>0</v>
      </c>
      <c r="J48" s="282">
        <f>J34+J41+J46</f>
        <v>-881547.81000001729</v>
      </c>
      <c r="K48" s="282">
        <f t="shared" ref="K48:L48" si="7">K34+K41+K46</f>
        <v>0</v>
      </c>
      <c r="L48" s="282">
        <f t="shared" si="7"/>
        <v>5225069.5999999912</v>
      </c>
    </row>
    <row r="49" spans="1:13" ht="6" customHeight="1" x14ac:dyDescent="0.3">
      <c r="B49" s="40"/>
      <c r="F49" s="41"/>
      <c r="G49" s="41"/>
      <c r="H49" s="41"/>
      <c r="J49" s="38"/>
      <c r="K49" s="38"/>
      <c r="L49" s="38"/>
    </row>
    <row r="50" spans="1:13" ht="15" customHeight="1" x14ac:dyDescent="0.3">
      <c r="B50" s="162" t="s">
        <v>125</v>
      </c>
      <c r="F50" s="280">
        <v>16121213.970000001</v>
      </c>
      <c r="G50" s="41"/>
      <c r="H50" s="280">
        <v>12725280.949999999</v>
      </c>
      <c r="J50" s="280">
        <v>17790908.399999999</v>
      </c>
      <c r="K50" s="38"/>
      <c r="L50" s="283">
        <v>13051606.939999999</v>
      </c>
    </row>
    <row r="51" spans="1:13" ht="6" customHeight="1" x14ac:dyDescent="0.3">
      <c r="B51" s="40"/>
      <c r="F51" s="41"/>
      <c r="G51" s="41"/>
      <c r="H51" s="41"/>
      <c r="J51" s="38"/>
      <c r="K51" s="38"/>
      <c r="L51" s="283"/>
    </row>
    <row r="52" spans="1:13" ht="15" customHeight="1" x14ac:dyDescent="0.3">
      <c r="B52" s="162" t="s">
        <v>126</v>
      </c>
      <c r="F52" s="280">
        <v>14365220.83</v>
      </c>
      <c r="G52" s="41"/>
      <c r="H52" s="280">
        <v>17559978.629999999</v>
      </c>
      <c r="J52" s="280">
        <v>16909360.59</v>
      </c>
      <c r="K52" s="38"/>
      <c r="L52" s="283">
        <v>18276676.539999999</v>
      </c>
    </row>
    <row r="53" spans="1:13" ht="6" customHeight="1" x14ac:dyDescent="0.3">
      <c r="B53" s="40"/>
      <c r="F53" s="41"/>
      <c r="G53" s="41"/>
      <c r="H53" s="41"/>
      <c r="J53" s="38"/>
      <c r="K53" s="38"/>
      <c r="L53" s="38"/>
    </row>
    <row r="54" spans="1:13" x14ac:dyDescent="0.3">
      <c r="A54" s="162"/>
      <c r="B54" s="160" t="s">
        <v>59</v>
      </c>
      <c r="E54" s="282">
        <f t="shared" ref="E54:I54" si="8">E52-E50</f>
        <v>0</v>
      </c>
      <c r="F54" s="282">
        <f t="shared" si="8"/>
        <v>-1755993.1400000006</v>
      </c>
      <c r="G54" s="282">
        <f t="shared" si="8"/>
        <v>0</v>
      </c>
      <c r="H54" s="282">
        <f t="shared" si="8"/>
        <v>4834697.68</v>
      </c>
      <c r="I54" s="282">
        <f t="shared" si="8"/>
        <v>0</v>
      </c>
      <c r="J54" s="282">
        <f>J52-J50</f>
        <v>-881547.80999999866</v>
      </c>
      <c r="K54" s="282">
        <f t="shared" ref="K54" si="9">K52-K50</f>
        <v>0</v>
      </c>
      <c r="L54" s="282">
        <f>L52-L50</f>
        <v>5225069.5999999996</v>
      </c>
    </row>
    <row r="55" spans="1:13" x14ac:dyDescent="0.3">
      <c r="B55" s="163" t="s">
        <v>55</v>
      </c>
    </row>
    <row r="56" spans="1:13" x14ac:dyDescent="0.3">
      <c r="F56" s="86">
        <f>F48-F54</f>
        <v>-2.2351741790771484E-8</v>
      </c>
      <c r="G56" s="86">
        <f t="shared" ref="G56" si="10">G48-G54</f>
        <v>0</v>
      </c>
      <c r="H56" s="86">
        <f>H48-H54</f>
        <v>-9.3132257461547852E-9</v>
      </c>
      <c r="I56" s="86"/>
      <c r="J56" s="86">
        <f>J48-J54</f>
        <v>-1.862645149230957E-8</v>
      </c>
      <c r="K56" s="86">
        <f t="shared" ref="K56" si="11">K48-K54</f>
        <v>0</v>
      </c>
      <c r="L56" s="86">
        <f>L48-L54</f>
        <v>-8.3819031715393066E-9</v>
      </c>
      <c r="M56" s="86"/>
    </row>
    <row r="57" spans="1:13" x14ac:dyDescent="0.3">
      <c r="J57" s="164"/>
    </row>
    <row r="58" spans="1:13" x14ac:dyDescent="0.3">
      <c r="F58" s="164">
        <f>F8-DRE!F33</f>
        <v>0</v>
      </c>
      <c r="H58" s="164">
        <f>H8-DRE!H33</f>
        <v>0</v>
      </c>
      <c r="J58" s="164">
        <f>J8-DRE!N33</f>
        <v>0</v>
      </c>
      <c r="L58" s="164">
        <f>L8-DRE!P33</f>
        <v>0</v>
      </c>
    </row>
    <row r="60" spans="1:13" x14ac:dyDescent="0.3">
      <c r="J60" s="164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57"/>
  <sheetViews>
    <sheetView showGridLines="0" zoomScale="80" zoomScaleNormal="80" zoomScaleSheetLayoutView="90" workbookViewId="0">
      <selection activeCell="R4" sqref="R4"/>
    </sheetView>
  </sheetViews>
  <sheetFormatPr defaultRowHeight="15" x14ac:dyDescent="0.3"/>
  <cols>
    <col min="1" max="1" width="4.6640625" style="286" customWidth="1"/>
    <col min="2" max="2" width="6.33203125" style="313" bestFit="1" customWidth="1"/>
    <col min="3" max="3" width="68.33203125" style="285" bestFit="1" customWidth="1"/>
    <col min="4" max="4" width="2" style="285" customWidth="1"/>
    <col min="5" max="5" width="5.83203125" style="285" bestFit="1" customWidth="1"/>
    <col min="6" max="6" width="2" style="285" customWidth="1"/>
    <col min="7" max="7" width="18.83203125" style="285" customWidth="1"/>
    <col min="8" max="8" width="2.33203125" style="310" customWidth="1"/>
    <col min="9" max="9" width="18.83203125" style="285" customWidth="1"/>
    <col min="10" max="10" width="2.33203125" style="310" customWidth="1"/>
    <col min="11" max="11" width="18.83203125" style="285" customWidth="1"/>
    <col min="12" max="12" width="2.33203125" style="310" customWidth="1"/>
    <col min="13" max="13" width="20.1640625" style="285" customWidth="1"/>
    <col min="14" max="14" width="10.33203125" style="285" customWidth="1"/>
    <col min="15" max="15" width="3.33203125" style="285" customWidth="1"/>
    <col min="16" max="16" width="9.83203125" style="285" customWidth="1"/>
    <col min="17" max="17" width="9.33203125" style="285"/>
    <col min="18" max="18" width="17.83203125" style="285" customWidth="1"/>
    <col min="19" max="16384" width="9.33203125" style="285"/>
  </cols>
  <sheetData>
    <row r="1" spans="1:21" ht="15.75" customHeight="1" x14ac:dyDescent="0.3">
      <c r="A1" s="389" t="s">
        <v>128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21" x14ac:dyDescent="0.3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21" ht="15.75" customHeight="1" x14ac:dyDescent="0.3">
      <c r="B3" s="287"/>
      <c r="C3" s="288"/>
      <c r="D3" s="289"/>
      <c r="E3" s="288"/>
      <c r="F3" s="289"/>
      <c r="G3" s="149" t="s">
        <v>19</v>
      </c>
      <c r="H3" s="290"/>
      <c r="I3" s="149"/>
      <c r="J3" s="291"/>
      <c r="K3" s="149" t="s">
        <v>18</v>
      </c>
      <c r="L3" s="149"/>
      <c r="M3" s="149"/>
    </row>
    <row r="4" spans="1:21" ht="34.5" customHeight="1" x14ac:dyDescent="0.3">
      <c r="B4" s="292"/>
      <c r="C4" s="293" t="s">
        <v>51</v>
      </c>
      <c r="D4" s="289"/>
      <c r="E4" s="293" t="s">
        <v>20</v>
      </c>
      <c r="F4" s="289"/>
      <c r="G4" s="388" t="s">
        <v>173</v>
      </c>
      <c r="H4" s="388"/>
      <c r="I4" s="388"/>
      <c r="J4" s="291"/>
      <c r="K4" s="388" t="s">
        <v>173</v>
      </c>
      <c r="L4" s="388"/>
      <c r="M4" s="388"/>
    </row>
    <row r="5" spans="1:21" ht="21.75" customHeight="1" x14ac:dyDescent="0.3">
      <c r="B5" s="294"/>
      <c r="C5" s="295"/>
      <c r="D5" s="296"/>
      <c r="E5" s="297"/>
      <c r="F5" s="296"/>
      <c r="G5" s="298">
        <v>2021</v>
      </c>
      <c r="H5" s="299"/>
      <c r="I5" s="298">
        <v>2020</v>
      </c>
      <c r="J5" s="300"/>
      <c r="K5" s="298">
        <v>2021</v>
      </c>
      <c r="L5" s="299"/>
      <c r="M5" s="298">
        <v>2020</v>
      </c>
      <c r="R5" s="301"/>
    </row>
    <row r="6" spans="1:21" ht="30" x14ac:dyDescent="0.3">
      <c r="B6" s="294"/>
      <c r="C6" s="295"/>
      <c r="D6" s="296"/>
      <c r="E6" s="297"/>
      <c r="F6" s="296"/>
      <c r="G6" s="302"/>
      <c r="H6" s="299"/>
      <c r="I6" s="96" t="s">
        <v>165</v>
      </c>
      <c r="J6" s="300"/>
      <c r="K6" s="171"/>
      <c r="L6" s="303"/>
      <c r="M6" s="88" t="s">
        <v>165</v>
      </c>
      <c r="R6" s="301"/>
    </row>
    <row r="7" spans="1:21" ht="15.75" x14ac:dyDescent="0.35">
      <c r="B7" s="304">
        <v>1</v>
      </c>
      <c r="C7" s="305" t="s">
        <v>121</v>
      </c>
      <c r="D7" s="306"/>
      <c r="E7" s="306"/>
      <c r="F7" s="306"/>
      <c r="G7" s="307">
        <v>30180022.190000001</v>
      </c>
      <c r="H7" s="308"/>
      <c r="I7" s="309">
        <v>30636719.490000002</v>
      </c>
      <c r="K7" s="307">
        <v>52539648.539999999</v>
      </c>
      <c r="L7" s="308"/>
      <c r="M7" s="307">
        <v>47006379.480000004</v>
      </c>
      <c r="R7" s="311"/>
      <c r="S7" s="312"/>
    </row>
    <row r="8" spans="1:21" ht="15.75" x14ac:dyDescent="0.35">
      <c r="B8" s="313" t="s">
        <v>120</v>
      </c>
      <c r="C8" s="314" t="s">
        <v>119</v>
      </c>
      <c r="D8" s="314"/>
      <c r="E8" s="314"/>
      <c r="F8" s="314"/>
      <c r="G8" s="315">
        <v>31012587.460000001</v>
      </c>
      <c r="H8" s="316"/>
      <c r="I8" s="317">
        <v>30690645.240000002</v>
      </c>
      <c r="K8" s="315">
        <v>53372213.810000002</v>
      </c>
      <c r="L8" s="316"/>
      <c r="M8" s="318">
        <v>47004982.670000002</v>
      </c>
      <c r="R8" s="318"/>
      <c r="S8" s="312"/>
    </row>
    <row r="9" spans="1:21" ht="15.75" x14ac:dyDescent="0.35">
      <c r="B9" s="313" t="s">
        <v>118</v>
      </c>
      <c r="C9" s="319" t="s">
        <v>117</v>
      </c>
      <c r="D9" s="319"/>
      <c r="E9" s="319"/>
      <c r="F9" s="319"/>
      <c r="G9" s="315">
        <v>-832565.27</v>
      </c>
      <c r="H9" s="316"/>
      <c r="I9" s="317">
        <v>-53925.75</v>
      </c>
      <c r="K9" s="315">
        <v>-832565.27</v>
      </c>
      <c r="L9" s="316"/>
      <c r="M9" s="318">
        <v>1396.8099999999977</v>
      </c>
      <c r="R9" s="318"/>
      <c r="S9" s="312"/>
    </row>
    <row r="10" spans="1:21" ht="6" customHeight="1" x14ac:dyDescent="0.3">
      <c r="B10" s="320"/>
      <c r="C10" s="321"/>
      <c r="D10" s="296"/>
      <c r="E10" s="296"/>
      <c r="F10" s="296"/>
      <c r="G10" s="322"/>
      <c r="H10" s="323"/>
      <c r="I10" s="324"/>
      <c r="K10" s="322"/>
      <c r="L10" s="323"/>
      <c r="M10" s="322"/>
      <c r="R10" s="325"/>
    </row>
    <row r="11" spans="1:21" ht="15.75" x14ac:dyDescent="0.35">
      <c r="B11" s="295">
        <v>2</v>
      </c>
      <c r="C11" s="326" t="s">
        <v>116</v>
      </c>
      <c r="D11" s="306"/>
      <c r="E11" s="306"/>
      <c r="F11" s="306"/>
      <c r="G11" s="307">
        <v>-12650487.82</v>
      </c>
      <c r="H11" s="308"/>
      <c r="I11" s="309">
        <v>-10920463.139999997</v>
      </c>
      <c r="K11" s="307">
        <v>-16961668.559999999</v>
      </c>
      <c r="L11" s="308"/>
      <c r="M11" s="307">
        <v>-18172233.789999999</v>
      </c>
      <c r="R11" s="311"/>
      <c r="S11" s="312"/>
    </row>
    <row r="12" spans="1:21" ht="15.75" x14ac:dyDescent="0.35">
      <c r="B12" s="313" t="s">
        <v>115</v>
      </c>
      <c r="C12" s="314" t="s">
        <v>159</v>
      </c>
      <c r="D12" s="314"/>
      <c r="E12" s="314"/>
      <c r="F12" s="314"/>
      <c r="G12" s="315">
        <v>-8941859.6199999992</v>
      </c>
      <c r="H12" s="316"/>
      <c r="I12" s="317">
        <v>-8021455.1699999981</v>
      </c>
      <c r="J12" s="327"/>
      <c r="K12" s="315">
        <v>-10868215.42</v>
      </c>
      <c r="L12" s="316"/>
      <c r="M12" s="318">
        <v>-11121662.909999998</v>
      </c>
      <c r="R12" s="318"/>
      <c r="S12" s="312"/>
    </row>
    <row r="13" spans="1:21" ht="15.75" x14ac:dyDescent="0.35">
      <c r="B13" s="313" t="s">
        <v>113</v>
      </c>
      <c r="C13" s="314" t="s">
        <v>114</v>
      </c>
      <c r="D13" s="314"/>
      <c r="E13" s="314"/>
      <c r="F13" s="314"/>
      <c r="G13" s="315">
        <v>-3054284.13</v>
      </c>
      <c r="H13" s="316"/>
      <c r="I13" s="317">
        <v>-2781457.1799999997</v>
      </c>
      <c r="J13" s="327"/>
      <c r="K13" s="315">
        <v>-5439109.0700000003</v>
      </c>
      <c r="L13" s="316"/>
      <c r="M13" s="318">
        <v>-6714369.7200000007</v>
      </c>
      <c r="R13" s="318"/>
      <c r="S13" s="312"/>
    </row>
    <row r="14" spans="1:21" ht="15.75" x14ac:dyDescent="0.35">
      <c r="B14" s="313" t="s">
        <v>111</v>
      </c>
      <c r="C14" s="314" t="s">
        <v>112</v>
      </c>
      <c r="D14" s="314"/>
      <c r="E14" s="314"/>
      <c r="F14" s="314"/>
      <c r="G14" s="315">
        <v>0</v>
      </c>
      <c r="H14" s="316"/>
      <c r="I14" s="317">
        <v>0</v>
      </c>
      <c r="K14" s="315">
        <v>0</v>
      </c>
      <c r="L14" s="316"/>
      <c r="M14" s="318">
        <v>0</v>
      </c>
      <c r="P14" s="328"/>
      <c r="R14" s="318"/>
      <c r="S14" s="312"/>
      <c r="T14" s="312"/>
      <c r="U14" s="329"/>
    </row>
    <row r="15" spans="1:21" ht="15.75" x14ac:dyDescent="0.35">
      <c r="B15" s="313" t="s">
        <v>161</v>
      </c>
      <c r="C15" s="314" t="s">
        <v>160</v>
      </c>
      <c r="D15" s="314"/>
      <c r="E15" s="314"/>
      <c r="F15" s="314"/>
      <c r="G15" s="315">
        <v>-654344.07000000007</v>
      </c>
      <c r="H15" s="323"/>
      <c r="I15" s="330">
        <v>-117550.79000000001</v>
      </c>
      <c r="K15" s="315">
        <v>-654344.07000000007</v>
      </c>
      <c r="L15" s="323"/>
      <c r="M15" s="325">
        <v>-336201.16000000003</v>
      </c>
      <c r="R15" s="325"/>
      <c r="S15" s="312"/>
    </row>
    <row r="16" spans="1:21" ht="6" customHeight="1" x14ac:dyDescent="0.3">
      <c r="B16" s="320"/>
      <c r="C16" s="296"/>
      <c r="D16" s="296"/>
      <c r="E16" s="296"/>
      <c r="F16" s="296"/>
      <c r="G16" s="325"/>
      <c r="H16" s="323"/>
      <c r="I16" s="330"/>
      <c r="K16" s="325"/>
      <c r="L16" s="323"/>
      <c r="M16" s="325"/>
      <c r="R16" s="325"/>
    </row>
    <row r="17" spans="2:20" ht="15.75" x14ac:dyDescent="0.35">
      <c r="B17" s="304">
        <v>3</v>
      </c>
      <c r="C17" s="305" t="s">
        <v>110</v>
      </c>
      <c r="D17" s="306"/>
      <c r="E17" s="306"/>
      <c r="F17" s="306"/>
      <c r="G17" s="307">
        <v>17529534.370000001</v>
      </c>
      <c r="H17" s="308"/>
      <c r="I17" s="331">
        <v>19716256.350000005</v>
      </c>
      <c r="K17" s="307">
        <v>35577979.980000004</v>
      </c>
      <c r="L17" s="308"/>
      <c r="M17" s="307">
        <v>28834145.690000005</v>
      </c>
      <c r="R17" s="311"/>
      <c r="S17" s="312"/>
    </row>
    <row r="18" spans="2:20" ht="4.5" customHeight="1" x14ac:dyDescent="0.3">
      <c r="B18" s="304"/>
      <c r="C18" s="305"/>
      <c r="D18" s="306"/>
      <c r="E18" s="306"/>
      <c r="F18" s="306"/>
      <c r="G18" s="307"/>
      <c r="H18" s="308"/>
      <c r="I18" s="307"/>
      <c r="K18" s="307"/>
      <c r="L18" s="308"/>
      <c r="M18" s="307"/>
      <c r="R18" s="311"/>
    </row>
    <row r="19" spans="2:20" ht="15.75" x14ac:dyDescent="0.35">
      <c r="B19" s="304">
        <v>4</v>
      </c>
      <c r="C19" s="305" t="s">
        <v>109</v>
      </c>
      <c r="D19" s="306"/>
      <c r="E19" s="306"/>
      <c r="F19" s="306"/>
      <c r="G19" s="307">
        <v>-16863607.239999998</v>
      </c>
      <c r="H19" s="308"/>
      <c r="I19" s="307">
        <v>-10730693.819999998</v>
      </c>
      <c r="K19" s="307">
        <v>-18215103.740000002</v>
      </c>
      <c r="L19" s="308"/>
      <c r="M19" s="307">
        <v>-14688897.559999999</v>
      </c>
      <c r="R19" s="311"/>
      <c r="S19" s="312"/>
    </row>
    <row r="20" spans="2:20" ht="15.75" x14ac:dyDescent="0.35">
      <c r="B20" s="313" t="s">
        <v>108</v>
      </c>
      <c r="C20" s="319" t="s">
        <v>77</v>
      </c>
      <c r="D20" s="319"/>
      <c r="E20" s="319"/>
      <c r="F20" s="319"/>
      <c r="G20" s="315">
        <v>-9816488.0299999993</v>
      </c>
      <c r="H20" s="316"/>
      <c r="I20" s="315">
        <v>-10746272.279999999</v>
      </c>
      <c r="K20" s="315">
        <v>-11987952.050000001</v>
      </c>
      <c r="L20" s="316"/>
      <c r="M20" s="318">
        <v>-13157049.049999999</v>
      </c>
      <c r="P20" s="329"/>
      <c r="R20" s="318"/>
      <c r="S20" s="312"/>
      <c r="T20" s="312"/>
    </row>
    <row r="21" spans="2:20" ht="15.75" x14ac:dyDescent="0.35">
      <c r="B21" s="313" t="s">
        <v>107</v>
      </c>
      <c r="C21" s="319" t="s">
        <v>33</v>
      </c>
      <c r="D21" s="319"/>
      <c r="E21" s="319"/>
      <c r="F21" s="319"/>
      <c r="G21" s="315">
        <v>-7047119.21</v>
      </c>
      <c r="H21" s="316"/>
      <c r="I21" s="315">
        <v>15578.46</v>
      </c>
      <c r="K21" s="315">
        <v>-6227151.6900000013</v>
      </c>
      <c r="L21" s="316"/>
      <c r="M21" s="318">
        <v>-1531848.51</v>
      </c>
      <c r="P21" s="328"/>
      <c r="R21" s="318"/>
      <c r="S21" s="312"/>
      <c r="T21" s="312"/>
    </row>
    <row r="22" spans="2:20" ht="6" customHeight="1" x14ac:dyDescent="0.3">
      <c r="B22" s="320"/>
      <c r="C22" s="296"/>
      <c r="D22" s="296"/>
      <c r="E22" s="296"/>
      <c r="F22" s="296"/>
      <c r="G22" s="325"/>
      <c r="H22" s="323"/>
      <c r="I22" s="325"/>
      <c r="K22" s="325"/>
      <c r="L22" s="323"/>
      <c r="M22" s="325"/>
      <c r="R22" s="325"/>
    </row>
    <row r="23" spans="2:20" ht="15.75" x14ac:dyDescent="0.35">
      <c r="B23" s="304">
        <v>5</v>
      </c>
      <c r="C23" s="305" t="s">
        <v>106</v>
      </c>
      <c r="D23" s="306"/>
      <c r="E23" s="306"/>
      <c r="F23" s="306"/>
      <c r="G23" s="307">
        <v>665927.13000000268</v>
      </c>
      <c r="H23" s="308"/>
      <c r="I23" s="307">
        <v>8985562.5300000068</v>
      </c>
      <c r="K23" s="307">
        <v>17362876.240000002</v>
      </c>
      <c r="L23" s="308"/>
      <c r="M23" s="307">
        <v>14145248.130000006</v>
      </c>
      <c r="R23" s="311"/>
      <c r="S23" s="312"/>
    </row>
    <row r="24" spans="2:20" ht="4.5" customHeight="1" x14ac:dyDescent="0.3">
      <c r="B24" s="332"/>
      <c r="C24" s="333"/>
      <c r="D24" s="296"/>
      <c r="E24" s="296"/>
      <c r="F24" s="296"/>
      <c r="G24" s="334"/>
      <c r="H24" s="323"/>
      <c r="I24" s="334"/>
      <c r="K24" s="334"/>
      <c r="L24" s="323"/>
      <c r="M24" s="334"/>
      <c r="R24" s="325"/>
    </row>
    <row r="25" spans="2:20" ht="15.75" x14ac:dyDescent="0.35">
      <c r="B25" s="295">
        <v>6</v>
      </c>
      <c r="C25" s="326" t="s">
        <v>105</v>
      </c>
      <c r="D25" s="306"/>
      <c r="E25" s="306"/>
      <c r="F25" s="306"/>
      <c r="G25" s="335">
        <v>1386948.45</v>
      </c>
      <c r="H25" s="308"/>
      <c r="I25" s="335">
        <v>2151340.5499999998</v>
      </c>
      <c r="K25" s="335">
        <v>2071158.8000000003</v>
      </c>
      <c r="L25" s="308"/>
      <c r="M25" s="335">
        <v>2448601.3699999996</v>
      </c>
      <c r="R25" s="311"/>
      <c r="S25" s="312"/>
    </row>
    <row r="26" spans="2:20" ht="15.75" x14ac:dyDescent="0.35">
      <c r="B26" s="313" t="s">
        <v>104</v>
      </c>
      <c r="C26" s="314" t="s">
        <v>41</v>
      </c>
      <c r="D26" s="314"/>
      <c r="E26" s="314"/>
      <c r="F26" s="314"/>
      <c r="G26" s="317">
        <v>1210264.8899999999</v>
      </c>
      <c r="H26" s="316"/>
      <c r="I26" s="315">
        <v>2034832.77</v>
      </c>
      <c r="K26" s="315">
        <v>1229263.24</v>
      </c>
      <c r="L26" s="316"/>
      <c r="M26" s="318">
        <v>2097424.4899999998</v>
      </c>
      <c r="R26" s="318"/>
      <c r="S26" s="312"/>
    </row>
    <row r="27" spans="2:20" ht="15.75" x14ac:dyDescent="0.35">
      <c r="B27" s="313" t="s">
        <v>103</v>
      </c>
      <c r="C27" s="314" t="s">
        <v>102</v>
      </c>
      <c r="D27" s="314"/>
      <c r="E27" s="314"/>
      <c r="F27" s="314"/>
      <c r="G27" s="330">
        <v>176683.56</v>
      </c>
      <c r="H27" s="323"/>
      <c r="I27" s="315">
        <v>116507.78</v>
      </c>
      <c r="K27" s="315">
        <v>841895.56000000029</v>
      </c>
      <c r="L27" s="323"/>
      <c r="M27" s="325">
        <v>351176.88</v>
      </c>
      <c r="O27" s="86"/>
      <c r="R27" s="325"/>
      <c r="S27" s="312"/>
    </row>
    <row r="28" spans="2:20" ht="6" customHeight="1" x14ac:dyDescent="0.3">
      <c r="B28" s="320"/>
      <c r="C28" s="296"/>
      <c r="D28" s="296"/>
      <c r="E28" s="296"/>
      <c r="F28" s="296"/>
      <c r="G28" s="325"/>
      <c r="H28" s="323"/>
      <c r="I28" s="325"/>
      <c r="K28" s="325"/>
      <c r="L28" s="323"/>
      <c r="M28" s="325"/>
      <c r="R28" s="325"/>
    </row>
    <row r="29" spans="2:20" x14ac:dyDescent="0.3">
      <c r="B29" s="304">
        <v>7</v>
      </c>
      <c r="C29" s="305" t="s">
        <v>101</v>
      </c>
      <c r="D29" s="306"/>
      <c r="E29" s="306"/>
      <c r="F29" s="306"/>
      <c r="G29" s="307">
        <v>2052875.5800000026</v>
      </c>
      <c r="H29" s="308"/>
      <c r="I29" s="307">
        <v>11136903.080000006</v>
      </c>
      <c r="J29" s="336"/>
      <c r="K29" s="307">
        <v>19434035.040000003</v>
      </c>
      <c r="L29" s="308"/>
      <c r="M29" s="307">
        <v>16593849.500000004</v>
      </c>
      <c r="O29" s="337"/>
      <c r="R29" s="311"/>
    </row>
    <row r="30" spans="2:20" ht="5.25" customHeight="1" x14ac:dyDescent="0.3">
      <c r="B30" s="332"/>
      <c r="C30" s="296"/>
      <c r="D30" s="296"/>
      <c r="E30" s="296"/>
      <c r="F30" s="296"/>
      <c r="G30" s="325"/>
      <c r="H30" s="323"/>
      <c r="I30" s="325"/>
      <c r="K30" s="325"/>
      <c r="L30" s="323"/>
      <c r="M30" s="325"/>
      <c r="R30" s="325"/>
    </row>
    <row r="31" spans="2:20" ht="15.75" x14ac:dyDescent="0.35">
      <c r="B31" s="304">
        <v>8</v>
      </c>
      <c r="C31" s="305" t="s">
        <v>100</v>
      </c>
      <c r="D31" s="306"/>
      <c r="E31" s="306"/>
      <c r="F31" s="306"/>
      <c r="G31" s="307">
        <v>2052875.5799999982</v>
      </c>
      <c r="H31" s="308"/>
      <c r="I31" s="307">
        <v>11136903.079999998</v>
      </c>
      <c r="J31" s="336"/>
      <c r="K31" s="307">
        <v>19434035.040000007</v>
      </c>
      <c r="L31" s="308"/>
      <c r="M31" s="307">
        <v>16593849.5</v>
      </c>
      <c r="P31" s="329"/>
      <c r="R31" s="311"/>
      <c r="S31" s="312"/>
    </row>
    <row r="32" spans="2:20" ht="15.75" x14ac:dyDescent="0.35">
      <c r="B32" s="338" t="s">
        <v>99</v>
      </c>
      <c r="C32" s="339" t="s">
        <v>98</v>
      </c>
      <c r="D32" s="339"/>
      <c r="E32" s="339"/>
      <c r="F32" s="339"/>
      <c r="G32" s="340">
        <v>23070566.170000002</v>
      </c>
      <c r="H32" s="308"/>
      <c r="I32" s="340">
        <v>26505709.160000004</v>
      </c>
      <c r="K32" s="340">
        <v>36654120.810000002</v>
      </c>
      <c r="L32" s="308"/>
      <c r="M32" s="340">
        <v>41952766.990000002</v>
      </c>
      <c r="R32" s="311"/>
      <c r="S32" s="312"/>
    </row>
    <row r="33" spans="1:19" ht="15.75" x14ac:dyDescent="0.35">
      <c r="B33" s="313" t="s">
        <v>97</v>
      </c>
      <c r="C33" s="341" t="s">
        <v>96</v>
      </c>
      <c r="D33" s="341"/>
      <c r="E33" s="341"/>
      <c r="F33" s="341"/>
      <c r="G33" s="315">
        <v>17245438.300000004</v>
      </c>
      <c r="H33" s="323"/>
      <c r="I33" s="315">
        <v>18934214.850000005</v>
      </c>
      <c r="K33" s="315">
        <v>28614478.720000003</v>
      </c>
      <c r="L33" s="323"/>
      <c r="M33" s="325">
        <v>33229735.990000006</v>
      </c>
      <c r="R33" s="325"/>
      <c r="S33" s="312"/>
    </row>
    <row r="34" spans="1:19" ht="15.75" x14ac:dyDescent="0.35">
      <c r="B34" s="313" t="s">
        <v>95</v>
      </c>
      <c r="C34" s="341" t="s">
        <v>94</v>
      </c>
      <c r="D34" s="341"/>
      <c r="E34" s="341"/>
      <c r="F34" s="341"/>
      <c r="G34" s="315">
        <v>4773329.38</v>
      </c>
      <c r="H34" s="323"/>
      <c r="I34" s="315">
        <v>6513756.7300000004</v>
      </c>
      <c r="K34" s="315">
        <v>6390461.2199999997</v>
      </c>
      <c r="L34" s="323"/>
      <c r="M34" s="325">
        <v>7065596.4899999993</v>
      </c>
      <c r="P34" s="312"/>
      <c r="R34" s="325"/>
      <c r="S34" s="312"/>
    </row>
    <row r="35" spans="1:19" ht="15.75" x14ac:dyDescent="0.35">
      <c r="B35" s="313" t="s">
        <v>162</v>
      </c>
      <c r="C35" s="341" t="s">
        <v>163</v>
      </c>
      <c r="D35" s="341"/>
      <c r="E35" s="341"/>
      <c r="F35" s="341"/>
      <c r="G35" s="315">
        <v>1051798.49</v>
      </c>
      <c r="H35" s="323"/>
      <c r="I35" s="315">
        <v>1057737.58</v>
      </c>
      <c r="K35" s="315">
        <v>1649180.87</v>
      </c>
      <c r="L35" s="323"/>
      <c r="M35" s="325">
        <v>1657434.5099999998</v>
      </c>
      <c r="P35" s="312"/>
      <c r="R35" s="325"/>
      <c r="S35" s="312"/>
    </row>
    <row r="36" spans="1:19" ht="6" customHeight="1" x14ac:dyDescent="0.3">
      <c r="C36" s="296"/>
      <c r="D36" s="296"/>
      <c r="E36" s="296"/>
      <c r="F36" s="296"/>
      <c r="G36" s="342"/>
      <c r="H36" s="343"/>
      <c r="I36" s="342"/>
      <c r="K36" s="342"/>
      <c r="L36" s="343"/>
      <c r="M36" s="342"/>
      <c r="R36" s="342"/>
    </row>
    <row r="37" spans="1:19" ht="15.75" x14ac:dyDescent="0.35">
      <c r="B37" s="338" t="s">
        <v>93</v>
      </c>
      <c r="C37" s="339" t="s">
        <v>91</v>
      </c>
      <c r="D37" s="339"/>
      <c r="E37" s="339"/>
      <c r="F37" s="339"/>
      <c r="G37" s="311">
        <v>82669.56</v>
      </c>
      <c r="H37" s="308"/>
      <c r="I37" s="311">
        <v>152568.15</v>
      </c>
      <c r="K37" s="311">
        <v>664385</v>
      </c>
      <c r="L37" s="308"/>
      <c r="M37" s="311">
        <v>732417.66</v>
      </c>
      <c r="R37" s="311"/>
      <c r="S37" s="312"/>
    </row>
    <row r="38" spans="1:19" ht="15.75" x14ac:dyDescent="0.35">
      <c r="B38" s="313" t="s">
        <v>92</v>
      </c>
      <c r="C38" s="341" t="s">
        <v>91</v>
      </c>
      <c r="D38" s="341"/>
      <c r="E38" s="341"/>
      <c r="F38" s="341"/>
      <c r="G38" s="315">
        <v>82669.56</v>
      </c>
      <c r="H38" s="323"/>
      <c r="I38" s="315">
        <v>152568.15</v>
      </c>
      <c r="J38" s="344"/>
      <c r="K38" s="315">
        <v>664385</v>
      </c>
      <c r="L38" s="323"/>
      <c r="M38" s="325">
        <v>732417.66</v>
      </c>
    </row>
    <row r="39" spans="1:19" ht="6" customHeight="1" x14ac:dyDescent="0.3">
      <c r="C39" s="296"/>
      <c r="D39" s="296"/>
      <c r="E39" s="296"/>
      <c r="F39" s="296"/>
      <c r="G39" s="325"/>
      <c r="H39" s="323"/>
      <c r="I39" s="325"/>
      <c r="K39" s="325"/>
      <c r="L39" s="323"/>
      <c r="M39" s="325"/>
    </row>
    <row r="40" spans="1:19" ht="15.75" x14ac:dyDescent="0.35">
      <c r="B40" s="338" t="s">
        <v>90</v>
      </c>
      <c r="C40" s="339" t="s">
        <v>89</v>
      </c>
      <c r="D40" s="339"/>
      <c r="E40" s="339"/>
      <c r="F40" s="339"/>
      <c r="G40" s="311">
        <v>10856727.67</v>
      </c>
      <c r="H40" s="308"/>
      <c r="I40" s="311">
        <v>5300010.4000000004</v>
      </c>
      <c r="J40" s="344"/>
      <c r="K40" s="311">
        <v>21869754.84</v>
      </c>
      <c r="L40" s="308"/>
      <c r="M40" s="311">
        <v>10773713.76</v>
      </c>
    </row>
    <row r="41" spans="1:19" ht="15.75" x14ac:dyDescent="0.35">
      <c r="B41" s="313" t="s">
        <v>88</v>
      </c>
      <c r="C41" s="345" t="s">
        <v>87</v>
      </c>
      <c r="D41" s="341"/>
      <c r="E41" s="341"/>
      <c r="F41" s="341"/>
      <c r="G41" s="315">
        <v>10856727.67</v>
      </c>
      <c r="H41" s="323"/>
      <c r="I41" s="315">
        <v>5300010.4000000004</v>
      </c>
      <c r="J41" s="344"/>
      <c r="K41" s="315">
        <v>21869754.84</v>
      </c>
      <c r="L41" s="323"/>
      <c r="M41" s="325">
        <v>10773713.76</v>
      </c>
    </row>
    <row r="42" spans="1:19" ht="15.75" x14ac:dyDescent="0.35">
      <c r="B42" s="313" t="s">
        <v>86</v>
      </c>
      <c r="C42" s="341" t="s">
        <v>85</v>
      </c>
      <c r="D42" s="341"/>
      <c r="E42" s="341"/>
      <c r="F42" s="341"/>
      <c r="G42" s="315"/>
      <c r="H42" s="323"/>
      <c r="I42" s="315"/>
      <c r="J42" s="344"/>
      <c r="K42" s="315">
        <v>0</v>
      </c>
      <c r="L42" s="323"/>
      <c r="M42" s="325">
        <v>2</v>
      </c>
    </row>
    <row r="43" spans="1:19" ht="6" customHeight="1" x14ac:dyDescent="0.3">
      <c r="C43" s="296"/>
      <c r="D43" s="296"/>
      <c r="E43" s="296"/>
      <c r="F43" s="296"/>
      <c r="G43" s="325"/>
      <c r="H43" s="323"/>
      <c r="I43" s="325"/>
      <c r="K43" s="325"/>
      <c r="L43" s="323"/>
      <c r="M43" s="325"/>
    </row>
    <row r="44" spans="1:19" ht="15.75" x14ac:dyDescent="0.35">
      <c r="B44" s="338" t="s">
        <v>84</v>
      </c>
      <c r="C44" s="339" t="s">
        <v>83</v>
      </c>
      <c r="D44" s="339"/>
      <c r="E44" s="339"/>
      <c r="F44" s="339"/>
      <c r="G44" s="311">
        <v>-31957087.82</v>
      </c>
      <c r="H44" s="308"/>
      <c r="I44" s="311">
        <v>-20821384.630000003</v>
      </c>
      <c r="J44" s="344"/>
      <c r="K44" s="311">
        <v>-39754225.609999999</v>
      </c>
      <c r="L44" s="308"/>
      <c r="M44" s="311">
        <v>-36865048.909999996</v>
      </c>
    </row>
    <row r="45" spans="1:19" ht="15.75" x14ac:dyDescent="0.35">
      <c r="A45" s="285"/>
      <c r="B45" s="313" t="s">
        <v>82</v>
      </c>
      <c r="C45" s="341" t="s">
        <v>81</v>
      </c>
      <c r="D45" s="341"/>
      <c r="E45" s="341"/>
      <c r="F45" s="341"/>
      <c r="G45" s="325">
        <v>-31957087.82</v>
      </c>
      <c r="H45" s="323"/>
      <c r="I45" s="325">
        <v>-20821384.630000003</v>
      </c>
      <c r="J45" s="344"/>
      <c r="K45" s="325">
        <v>-39754225.609999999</v>
      </c>
      <c r="L45" s="323"/>
      <c r="M45" s="325">
        <v>-36865048.909999996</v>
      </c>
    </row>
    <row r="46" spans="1:19" ht="3.75" customHeight="1" x14ac:dyDescent="0.3">
      <c r="A46" s="285"/>
      <c r="B46" s="320"/>
      <c r="C46" s="346"/>
      <c r="G46" s="346"/>
      <c r="I46" s="346"/>
      <c r="K46" s="346"/>
      <c r="M46" s="346"/>
    </row>
    <row r="47" spans="1:19" x14ac:dyDescent="0.3">
      <c r="A47" s="285"/>
      <c r="B47" s="313" t="s">
        <v>55</v>
      </c>
    </row>
    <row r="48" spans="1:19" x14ac:dyDescent="0.3">
      <c r="A48" s="285"/>
      <c r="G48" s="329">
        <f>G45-DRE!F33</f>
        <v>0</v>
      </c>
      <c r="I48" s="329">
        <f>I44-DRE!H33</f>
        <v>0</v>
      </c>
      <c r="K48" s="329">
        <f>K45-DRE!N33</f>
        <v>0</v>
      </c>
      <c r="M48" s="329">
        <f>M45-DRE!P33</f>
        <v>0</v>
      </c>
    </row>
    <row r="49" spans="1:16" x14ac:dyDescent="0.3">
      <c r="A49" s="285"/>
      <c r="G49" s="329"/>
      <c r="H49" s="387"/>
      <c r="J49" s="347"/>
      <c r="K49" s="329"/>
      <c r="L49" s="387"/>
      <c r="M49" s="86"/>
      <c r="N49" s="348"/>
      <c r="O49" s="349"/>
      <c r="P49" s="350"/>
    </row>
    <row r="50" spans="1:16" x14ac:dyDescent="0.3">
      <c r="A50" s="285"/>
      <c r="H50" s="387"/>
      <c r="J50" s="347"/>
      <c r="L50" s="387"/>
      <c r="N50" s="348"/>
      <c r="O50" s="349"/>
      <c r="P50" s="350"/>
    </row>
    <row r="51" spans="1:16" x14ac:dyDescent="0.3">
      <c r="A51" s="285"/>
      <c r="H51" s="387"/>
      <c r="J51" s="347"/>
      <c r="L51" s="387"/>
      <c r="N51" s="348"/>
      <c r="O51" s="349"/>
      <c r="P51" s="350"/>
    </row>
    <row r="52" spans="1:16" x14ac:dyDescent="0.3">
      <c r="A52" s="285"/>
      <c r="J52" s="347"/>
      <c r="N52" s="348"/>
      <c r="O52" s="349"/>
      <c r="P52" s="350"/>
    </row>
    <row r="53" spans="1:16" x14ac:dyDescent="0.3">
      <c r="A53" s="285"/>
      <c r="J53" s="347"/>
      <c r="N53" s="348"/>
      <c r="O53" s="349"/>
      <c r="P53" s="350"/>
    </row>
    <row r="54" spans="1:16" x14ac:dyDescent="0.3">
      <c r="A54" s="285"/>
      <c r="J54" s="347"/>
      <c r="N54" s="348"/>
      <c r="O54" s="349"/>
      <c r="P54" s="350"/>
    </row>
    <row r="55" spans="1:16" x14ac:dyDescent="0.3">
      <c r="A55" s="285"/>
      <c r="J55" s="347"/>
      <c r="N55" s="348"/>
      <c r="O55" s="349"/>
      <c r="P55" s="350"/>
    </row>
    <row r="56" spans="1:16" x14ac:dyDescent="0.3">
      <c r="A56" s="285"/>
      <c r="J56" s="347"/>
      <c r="N56" s="349"/>
      <c r="O56" s="349"/>
    </row>
    <row r="57" spans="1:16" x14ac:dyDescent="0.3">
      <c r="A57" s="285"/>
      <c r="J57" s="347"/>
    </row>
  </sheetData>
  <mergeCells count="5">
    <mergeCell ref="L49:L51"/>
    <mergeCell ref="H49:H51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2020-11-25T18:14:02Z</cp:lastPrinted>
  <dcterms:created xsi:type="dcterms:W3CDTF">2018-11-09T19:08:34Z</dcterms:created>
  <dcterms:modified xsi:type="dcterms:W3CDTF">2022-04-07T17:07:23Z</dcterms:modified>
</cp:coreProperties>
</file>